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-FICHIERS\Echanges\commun\0 AFFAIRES\Belfort\12451 - Eco-Campus Tranche 2 - Réhab bloc B bât F\5-DCE\1_CETEC\2_Pièces écrites\DPGF\"/>
    </mc:Choice>
  </mc:AlternateContent>
  <xr:revisionPtr revIDLastSave="0" documentId="13_ncr:1_{FDEBE51D-34E0-411E-94FE-8BEC7DAFC03D}" xr6:coauthVersionLast="47" xr6:coauthVersionMax="47" xr10:uidLastSave="{00000000-0000-0000-0000-000000000000}"/>
  <bookViews>
    <workbookView xWindow="-28908" yWindow="-108" windowWidth="29016" windowHeight="15816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externalReferences>
    <externalReference r:id="rId7"/>
  </externalReference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7" i="1" l="1"/>
  <c r="M76" i="1"/>
  <c r="F54" i="6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101" i="2"/>
  <c r="G95" i="2"/>
  <c r="G94" i="2"/>
  <c r="G96" i="2" s="1"/>
  <c r="K87" i="2"/>
  <c r="K83" i="2"/>
  <c r="K71" i="2"/>
  <c r="K66" i="2"/>
  <c r="K60" i="2"/>
  <c r="K55" i="2"/>
  <c r="K52" i="2"/>
  <c r="K49" i="2"/>
  <c r="K46" i="2"/>
  <c r="K43" i="2"/>
  <c r="G104" i="2" s="1"/>
  <c r="K40" i="2"/>
  <c r="K37" i="2"/>
  <c r="K34" i="2"/>
  <c r="G100" i="2" s="1"/>
  <c r="K31" i="2"/>
  <c r="K28" i="2"/>
  <c r="K25" i="2"/>
  <c r="K21" i="2"/>
  <c r="K18" i="2"/>
  <c r="K12" i="2"/>
  <c r="G79" i="2" l="1"/>
  <c r="G81" i="2" s="1"/>
  <c r="G80" i="2"/>
  <c r="G105" i="2"/>
  <c r="G106" i="2" s="1"/>
  <c r="AA1" i="3" s="1"/>
  <c r="AA37" i="3" l="1"/>
  <c r="AA3" i="3"/>
  <c r="AA33" i="3"/>
  <c r="AA27" i="3" l="1"/>
  <c r="AA42" i="3"/>
  <c r="AA12" i="3"/>
  <c r="AA4" i="3"/>
  <c r="AA24" i="3" l="1"/>
  <c r="AA23" i="3"/>
  <c r="AA32" i="3"/>
  <c r="AA15" i="3"/>
  <c r="AA7" i="3"/>
  <c r="AA5" i="3"/>
  <c r="AA13" i="3"/>
  <c r="AA14" i="3" s="1"/>
  <c r="AA43" i="3" l="1"/>
  <c r="AA18" i="3"/>
  <c r="AA28" i="3"/>
  <c r="AA46" i="3"/>
  <c r="AA29" i="3"/>
  <c r="AA9" i="3"/>
  <c r="AA16" i="3"/>
  <c r="AA73" i="3"/>
  <c r="AA65" i="3"/>
  <c r="AA57" i="3" s="1"/>
  <c r="AA45" i="3" s="1"/>
  <c r="AA26" i="3" s="1"/>
  <c r="AA93" i="3"/>
  <c r="AA89" i="3" s="1"/>
  <c r="AA6" i="3"/>
  <c r="AA85" i="3" l="1"/>
  <c r="AA80" i="3" s="1"/>
  <c r="AA72" i="3" s="1"/>
  <c r="AA64" i="3" s="1"/>
  <c r="AA56" i="3" s="1"/>
  <c r="AA44" i="3" s="1"/>
  <c r="AA25" i="3"/>
  <c r="AA11" i="3"/>
  <c r="AA41" i="3"/>
  <c r="AA38" i="3"/>
  <c r="AA21" i="3"/>
  <c r="AA22" i="3" s="1"/>
  <c r="AA50" i="3"/>
  <c r="AA34" i="3"/>
  <c r="AA10" i="3"/>
  <c r="AA94" i="3"/>
  <c r="AA90" i="3" s="1"/>
  <c r="AA82" i="3"/>
  <c r="AA20" i="3"/>
  <c r="AA47" i="3"/>
  <c r="AA17" i="3"/>
  <c r="AA75" i="3" s="1"/>
  <c r="AA67" i="3" s="1"/>
  <c r="AA59" i="3" s="1"/>
  <c r="AA49" i="3" s="1"/>
  <c r="AA31" i="3" s="1"/>
  <c r="AA19" i="3"/>
  <c r="AA86" i="3" l="1"/>
  <c r="AA81" i="3" s="1"/>
  <c r="AA74" i="3" s="1"/>
  <c r="AA66" i="3" s="1"/>
  <c r="AA58" i="3" s="1"/>
  <c r="AA48" i="3" s="1"/>
  <c r="AA30" i="3"/>
  <c r="AA77" i="3"/>
  <c r="AA69" i="3"/>
  <c r="AA95" i="3"/>
  <c r="AA91" i="3" s="1"/>
  <c r="AA51" i="3"/>
  <c r="AA61" i="3"/>
  <c r="AA53" i="3" s="1"/>
  <c r="AA36" i="3" s="1"/>
  <c r="AA71" i="3"/>
  <c r="AA92" i="3"/>
  <c r="AA39" i="3" s="1"/>
  <c r="AA96" i="3"/>
  <c r="AA79" i="3"/>
  <c r="AA88" i="3"/>
  <c r="AA84" i="3"/>
  <c r="AA78" i="3" s="1"/>
  <c r="AA70" i="3" s="1"/>
  <c r="AA62" i="3" s="1"/>
  <c r="AA54" i="3" s="1"/>
  <c r="AA63" i="3"/>
  <c r="AA55" i="3" s="1"/>
  <c r="AA40" i="3" s="1"/>
  <c r="AA35" i="3" l="1"/>
  <c r="AA98" i="3" s="1"/>
  <c r="AA2" i="3" s="1"/>
  <c r="D109" i="2" s="1"/>
  <c r="AA87" i="3"/>
  <c r="AA83" i="3" s="1"/>
  <c r="AA76" i="3" s="1"/>
  <c r="AA68" i="3" s="1"/>
  <c r="AA60" i="3" s="1"/>
  <c r="AA5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55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66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1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3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7" authorId="0" shapeId="0" xr:uid="{00000000-0006-0000-0100-000005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<sst xmlns="http://schemas.openxmlformats.org/spreadsheetml/2006/main" count="329" uniqueCount="230">
  <si>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</si>
  <si>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</si>
  <si>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</si>
  <si>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</si>
  <si>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</si>
  <si>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</si>
  <si>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</si>
  <si>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</si>
  <si>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</si>
  <si>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</si>
  <si>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</si>
  <si>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</si>
  <si>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</si>
  <si>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</si>
  <si>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</si>
  <si>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</si>
  <si>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</si>
  <si>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</si>
  <si>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</si>
  <si>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</si>
  <si>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</si>
  <si>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</si>
  <si>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</si>
  <si>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</si>
  <si>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</si>
  <si>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</si>
  <si>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</si>
  <si>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</si>
  <si>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</si>
  <si>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</si>
  <si>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</si>
  <si>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</si>
  <si>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n°03</t>
  </si>
  <si>
    <t>CHARPENTE METALLIQUE</t>
  </si>
  <si>
    <t>3.&amp;</t>
  </si>
  <si>
    <t>03.2</t>
  </si>
  <si>
    <t>3.T</t>
  </si>
  <si>
    <t>03.2.1</t>
  </si>
  <si>
    <t>TRAVAUX DE DECONSTRUCTION - DEMOLITION</t>
  </si>
  <si>
    <t>6.T</t>
  </si>
  <si>
    <t>03.2.1.1</t>
  </si>
  <si>
    <t xml:space="preserve">DEPOSE DE LA CHARPENTE </t>
  </si>
  <si>
    <t>FT</t>
  </si>
  <si>
    <t>9.T</t>
  </si>
  <si>
    <t>9.UMOD</t>
  </si>
  <si>
    <t xml:space="preserve">Mode de métré : Au forfait pour l'ensemble 
</t>
  </si>
  <si>
    <t>9.&amp;</t>
  </si>
  <si>
    <t>6.&amp;</t>
  </si>
  <si>
    <t>03.2.2</t>
  </si>
  <si>
    <t>STRUCTURE METALLIQUE</t>
  </si>
  <si>
    <t>03.2.2.1</t>
  </si>
  <si>
    <t xml:space="preserve">ARBALETRIERS  </t>
  </si>
  <si>
    <t>KG</t>
  </si>
  <si>
    <t xml:space="preserve">Mode de métré : kg
</t>
  </si>
  <si>
    <t>03.2.2.2</t>
  </si>
  <si>
    <t xml:space="preserve">CONTREVENTEMENT </t>
  </si>
  <si>
    <t>9.M.Z</t>
  </si>
  <si>
    <t>03.2.2.3</t>
  </si>
  <si>
    <t xml:space="preserve">FERME DE RIVE </t>
  </si>
  <si>
    <t>03.2.2.4</t>
  </si>
  <si>
    <t>PANNES</t>
  </si>
  <si>
    <t>03.2.2.5</t>
  </si>
  <si>
    <t>POTEAUX</t>
  </si>
  <si>
    <t>03.2.2.6</t>
  </si>
  <si>
    <t>ACROTERE AUVENT</t>
  </si>
  <si>
    <t>03.2.2.7</t>
  </si>
  <si>
    <t>OSSATURE DE AUVENT</t>
  </si>
  <si>
    <t>03.2.2.8</t>
  </si>
  <si>
    <t xml:space="preserve">OSSATURE DE BANDEAU </t>
  </si>
  <si>
    <t>03.2.2.9</t>
  </si>
  <si>
    <t>OSSATURE D'ECLAIRAGE</t>
  </si>
  <si>
    <t>03.2.2.10</t>
  </si>
  <si>
    <t xml:space="preserve">SUPPORT DE BANDEAU </t>
  </si>
  <si>
    <t>03.2.2.11</t>
  </si>
  <si>
    <t>SUPPORT DE PLAFOND</t>
  </si>
  <si>
    <t>03.2.2.12</t>
  </si>
  <si>
    <t>SUPPORT DE NOUE</t>
  </si>
  <si>
    <t>03.2.2.13</t>
  </si>
  <si>
    <t>SUPPORT OSSATURE DE PLAFOND</t>
  </si>
  <si>
    <t>SO</t>
  </si>
  <si>
    <t xml:space="preserve">Mode de métré : Sans objet, prévu au lot faux-plafonds
</t>
  </si>
  <si>
    <t>03.2.3</t>
  </si>
  <si>
    <t>CHEVETRES EN TOITURE</t>
  </si>
  <si>
    <t>03.2.3.1</t>
  </si>
  <si>
    <t xml:space="preserve">CHEVETRE 140 X 140 CM ENVIRON </t>
  </si>
  <si>
    <t>Mode de métré : Unité selon dimensions</t>
  </si>
  <si>
    <t>9.L</t>
  </si>
  <si>
    <t xml:space="preserve">Localisation : Selon plans 
</t>
  </si>
  <si>
    <t>03.2.4</t>
  </si>
  <si>
    <t>DIVERS</t>
  </si>
  <si>
    <t>03.2.4.1</t>
  </si>
  <si>
    <t>PLATINES ET SABOTS METALLIQUES</t>
  </si>
  <si>
    <t>PM</t>
  </si>
  <si>
    <t>Mode de métré : Pour mémoire, compris dans les PU ci-dessus</t>
  </si>
  <si>
    <t xml:space="preserve">Localisation : Selon plans de structure
</t>
  </si>
  <si>
    <t>03.2.4.2</t>
  </si>
  <si>
    <t xml:space="preserve">REPRISE PEINTURE ANTI ROUILLE </t>
  </si>
  <si>
    <t xml:space="preserve">Mode de métré : Pour mémoire, compris dans les prix ci-avant
</t>
  </si>
  <si>
    <t>Total H.T. :</t>
  </si>
  <si>
    <t>Total T.V.A. (20%) :</t>
  </si>
  <si>
    <t>Total T.T.C. :</t>
  </si>
  <si>
    <t>03.3</t>
  </si>
  <si>
    <t>NETTOYAGE ET DOE</t>
  </si>
  <si>
    <t>03.3.1</t>
  </si>
  <si>
    <t>NETTOYAGE</t>
  </si>
  <si>
    <t xml:space="preserve">Mode de métré : Pour mémoire, compris dans les prix unitaires ci-dessus
</t>
  </si>
  <si>
    <t>03.3.2</t>
  </si>
  <si>
    <t>DOE</t>
  </si>
  <si>
    <t>RECAPITULATIF
Lot n°03 CHARPENTE METALLIQUE</t>
  </si>
  <si>
    <t>RECAPITULATIF DES CHAPITRES</t>
  </si>
  <si>
    <t>03.2 - CHARPENTE METALLIQUE</t>
  </si>
  <si>
    <t>03.3 - NETTOYAGE ET DOE</t>
  </si>
  <si>
    <t>Total du lot CHARPENTE METALLIQUE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</si>
  <si>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</si>
  <si>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</si>
  <si>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</si>
  <si>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</si>
  <si>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</si>
  <si>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</si>
  <si>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</si>
  <si>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</si>
  <si>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</si>
  <si>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</si>
  <si>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</si>
  <si>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</si>
  <si>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</si>
  <si>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</si>
  <si>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</si>
  <si>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</si>
  <si>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</si>
  <si>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</si>
  <si>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</si>
  <si>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</si>
  <si>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</si>
  <si>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</si>
  <si>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</si>
  <si>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</si>
  <si>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</si>
  <si>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</si>
  <si>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</si>
  <si>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</si>
  <si>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</si>
  <si>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</si>
  <si>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</si>
  <si>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</si>
  <si>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</si>
  <si>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Ecocampus Réhabilitation du bloc B du bâtiment F</t>
  </si>
  <si>
    <t>12/06/2025</t>
  </si>
  <si>
    <t>PRO</t>
  </si>
  <si>
    <t>19 avenue du Maréchal Juin</t>
  </si>
  <si>
    <t>90 000 BELFORT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</si>
  <si>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</si>
  <si>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</si>
  <si>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</si>
  <si>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</si>
  <si>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</si>
  <si>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</si>
  <si>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</si>
  <si>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</si>
  <si>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</si>
  <si>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</si>
  <si>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</si>
  <si>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</si>
  <si>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</si>
  <si>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</si>
  <si>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</si>
  <si>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</si>
  <si>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</si>
  <si>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</si>
  <si>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</si>
  <si>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</si>
  <si>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</si>
  <si>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</si>
  <si>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</si>
  <si>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</si>
  <si>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</si>
  <si>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</si>
  <si>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</si>
  <si>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</si>
  <si>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</si>
  <si>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</si>
  <si>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</si>
  <si>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</si>
  <si>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</si>
  <si>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</si>
  <si>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</si>
  <si>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</si>
  <si>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</si>
  <si>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</si>
  <si>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</si>
  <si>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</si>
  <si>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</si>
  <si>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</si>
  <si>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</si>
  <si>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</si>
  <si>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</si>
  <si>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</si>
  <si>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</si>
  <si>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</si>
  <si>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</si>
  <si>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</si>
  <si>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</si>
  <si>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</si>
  <si>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</si>
  <si>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</si>
  <si>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</si>
  <si>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</si>
  <si>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</si>
  <si>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</si>
  <si>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</si>
  <si>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</si>
  <si>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</si>
  <si>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</si>
  <si>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</si>
  <si>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</si>
  <si>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</si>
  <si>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</si>
  <si>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</si>
  <si>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</si>
  <si>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</si>
  <si>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</si>
  <si>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</si>
  <si>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 xml:space="preserve">LOT 03 CHARPENTE METALLIQUE 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</si>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</sst>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4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u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21" fillId="0" borderId="0"/>
    <xf numFmtId="0" fontId="2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1" fillId="0" borderId="0"/>
  </cellStyleXfs>
  <cellXfs count="234">
    <xf numFmtId="0" fontId="0" fillId="0" borderId="0" xfId="0"/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1" fillId="0" borderId="9" xfId="0" applyNumberFormat="1" applyFont="1" applyBorder="1" applyAlignment="1">
      <alignment vertical="top" wrapText="1"/>
    </xf>
    <xf numFmtId="10" fontId="3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164" fontId="10" fillId="0" borderId="9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horizontal="right" vertical="top" wrapText="1"/>
      <protection locked="0"/>
    </xf>
    <xf numFmtId="0" fontId="13" fillId="0" borderId="11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0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0" fontId="4" fillId="0" borderId="11" xfId="0" applyNumberFormat="1" applyFont="1" applyBorder="1" applyAlignment="1">
      <alignment horizontal="right" vertical="top" wrapText="1"/>
    </xf>
    <xf numFmtId="10" fontId="4" fillId="0" borderId="24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12" xfId="0" applyFont="1" applyBorder="1" applyAlignment="1" applyProtection="1">
      <alignment horizontal="left" vertical="top" wrapText="1"/>
      <protection locked="0"/>
    </xf>
    <xf numFmtId="0" fontId="4" fillId="0" borderId="12" xfId="0" applyFont="1" applyBorder="1" applyAlignment="1" applyProtection="1">
      <alignment horizontal="center" vertical="top" wrapText="1"/>
      <protection locked="0"/>
    </xf>
    <xf numFmtId="164" fontId="4" fillId="0" borderId="12" xfId="0" applyNumberFormat="1" applyFont="1" applyBorder="1" applyAlignment="1" applyProtection="1">
      <alignment horizontal="right" vertical="top" wrapText="1"/>
      <protection locked="0"/>
    </xf>
    <xf numFmtId="165" fontId="4" fillId="0" borderId="12" xfId="0" applyNumberFormat="1" applyFont="1" applyBorder="1" applyAlignment="1" applyProtection="1">
      <alignment horizontal="right" vertical="top" wrapText="1"/>
      <protection locked="0"/>
    </xf>
    <xf numFmtId="165" fontId="4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0" fillId="0" borderId="0" xfId="0"/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4" fillId="0" borderId="0" xfId="0" applyNumberFormat="1" applyFont="1" applyAlignment="1">
      <alignment horizontal="right" vertical="top" wrapText="1"/>
    </xf>
    <xf numFmtId="165" fontId="14" fillId="0" borderId="5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165" fontId="14" fillId="0" borderId="7" xfId="0" applyNumberFormat="1" applyFont="1" applyBorder="1" applyAlignment="1">
      <alignment horizontal="right" vertical="top" wrapText="1"/>
    </xf>
    <xf numFmtId="165" fontId="14" fillId="0" borderId="8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5" fontId="17" fillId="0" borderId="0" xfId="0" applyNumberFormat="1" applyFont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13" xfId="0" applyFont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165" fontId="2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2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8" fillId="0" borderId="2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4" fillId="0" borderId="12" xfId="0" applyFont="1" applyBorder="1" applyAlignment="1" applyProtection="1">
      <alignment vertical="top" wrapText="1"/>
      <protection locked="0"/>
    </xf>
    <xf numFmtId="166" fontId="4" fillId="0" borderId="12" xfId="0" applyNumberFormat="1" applyFont="1" applyBorder="1" applyAlignment="1" applyProtection="1">
      <alignment vertical="top" wrapText="1"/>
      <protection locked="0"/>
    </xf>
    <xf numFmtId="167" fontId="4" fillId="0" borderId="12" xfId="0" applyNumberFormat="1" applyFont="1" applyBorder="1" applyAlignment="1" applyProtection="1">
      <alignment vertical="top" wrapText="1"/>
      <protection locked="0"/>
    </xf>
    <xf numFmtId="0" fontId="19" fillId="0" borderId="0" xfId="0" applyFont="1" applyAlignment="1">
      <alignment horizontal="center" vertical="top" wrapText="1"/>
    </xf>
    <xf numFmtId="0" fontId="21" fillId="0" borderId="0" xfId="1"/>
    <xf numFmtId="0" fontId="21" fillId="0" borderId="25" xfId="1" applyBorder="1"/>
    <xf numFmtId="0" fontId="21" fillId="0" borderId="26" xfId="1" applyBorder="1"/>
    <xf numFmtId="0" fontId="21" fillId="0" borderId="27" xfId="1" applyBorder="1"/>
    <xf numFmtId="0" fontId="21" fillId="0" borderId="28" xfId="1" applyBorder="1"/>
    <xf numFmtId="0" fontId="22" fillId="0" borderId="13" xfId="2" applyFont="1" applyBorder="1" applyAlignment="1">
      <alignment horizontal="left" vertical="top"/>
    </xf>
    <xf numFmtId="0" fontId="22" fillId="0" borderId="14" xfId="2" applyFont="1" applyBorder="1" applyAlignment="1">
      <alignment horizontal="left" vertical="top"/>
    </xf>
    <xf numFmtId="0" fontId="22" fillId="0" borderId="15" xfId="2" applyFont="1" applyBorder="1" applyAlignment="1">
      <alignment horizontal="left" vertical="top"/>
    </xf>
    <xf numFmtId="0" fontId="21" fillId="0" borderId="29" xfId="1" applyBorder="1"/>
    <xf numFmtId="0" fontId="23" fillId="0" borderId="28" xfId="1" applyFont="1" applyBorder="1"/>
    <xf numFmtId="0" fontId="24" fillId="0" borderId="18" xfId="2" applyFont="1" applyBorder="1" applyAlignment="1">
      <alignment horizontal="left" vertical="top" wrapText="1"/>
    </xf>
    <xf numFmtId="0" fontId="24" fillId="0" borderId="0" xfId="2" applyFont="1" applyAlignment="1">
      <alignment horizontal="left" vertical="top" wrapText="1"/>
    </xf>
    <xf numFmtId="0" fontId="24" fillId="0" borderId="19" xfId="2" applyFont="1" applyBorder="1" applyAlignment="1">
      <alignment horizontal="left" vertical="top" wrapText="1"/>
    </xf>
    <xf numFmtId="0" fontId="23" fillId="0" borderId="29" xfId="1" applyFont="1" applyBorder="1"/>
    <xf numFmtId="0" fontId="23" fillId="0" borderId="0" xfId="1" applyFont="1"/>
    <xf numFmtId="0" fontId="24" fillId="0" borderId="18" xfId="2" applyFont="1" applyBorder="1" applyAlignment="1">
      <alignment horizontal="left" vertical="top"/>
    </xf>
    <xf numFmtId="0" fontId="24" fillId="0" borderId="0" xfId="2" applyFont="1" applyAlignment="1">
      <alignment horizontal="left" vertical="top"/>
    </xf>
    <xf numFmtId="0" fontId="24" fillId="0" borderId="19" xfId="2" applyFont="1" applyBorder="1" applyAlignment="1">
      <alignment horizontal="left" vertical="top"/>
    </xf>
    <xf numFmtId="0" fontId="23" fillId="2" borderId="18" xfId="2" applyFont="1" applyFill="1" applyBorder="1" applyAlignment="1">
      <alignment horizontal="left" vertical="top"/>
    </xf>
    <xf numFmtId="0" fontId="23" fillId="2" borderId="0" xfId="2" applyFont="1" applyFill="1" applyAlignment="1">
      <alignment horizontal="left" vertical="top"/>
    </xf>
    <xf numFmtId="0" fontId="23" fillId="2" borderId="19" xfId="2" applyFont="1" applyFill="1" applyBorder="1" applyAlignment="1">
      <alignment horizontal="left" vertical="top"/>
    </xf>
    <xf numFmtId="0" fontId="23" fillId="2" borderId="20" xfId="2" applyFont="1" applyFill="1" applyBorder="1" applyAlignment="1">
      <alignment horizontal="left" vertical="top" wrapText="1"/>
    </xf>
    <xf numFmtId="0" fontId="23" fillId="2" borderId="21" xfId="2" applyFont="1" applyFill="1" applyBorder="1" applyAlignment="1">
      <alignment horizontal="left" vertical="top" wrapText="1"/>
    </xf>
    <xf numFmtId="0" fontId="23" fillId="2" borderId="22" xfId="2" applyFont="1" applyFill="1" applyBorder="1" applyAlignment="1">
      <alignment horizontal="left" vertical="top" wrapText="1"/>
    </xf>
    <xf numFmtId="0" fontId="25" fillId="3" borderId="30" xfId="2" applyFont="1" applyFill="1" applyBorder="1" applyAlignment="1">
      <alignment horizontal="center"/>
    </xf>
    <xf numFmtId="0" fontId="25" fillId="3" borderId="31" xfId="2" applyFont="1" applyFill="1" applyBorder="1" applyAlignment="1">
      <alignment horizontal="center"/>
    </xf>
    <xf numFmtId="0" fontId="25" fillId="3" borderId="32" xfId="2" applyFont="1" applyFill="1" applyBorder="1" applyAlignment="1">
      <alignment horizontal="center"/>
    </xf>
    <xf numFmtId="0" fontId="25" fillId="0" borderId="0" xfId="1" applyFont="1" applyAlignment="1">
      <alignment horizontal="center"/>
    </xf>
    <xf numFmtId="0" fontId="26" fillId="0" borderId="1" xfId="2" applyFont="1" applyBorder="1" applyAlignment="1">
      <alignment horizontal="center" vertical="center" wrapText="1"/>
    </xf>
    <xf numFmtId="0" fontId="26" fillId="0" borderId="2" xfId="2" applyFont="1" applyBorder="1" applyAlignment="1">
      <alignment horizontal="center" vertical="center" wrapText="1"/>
    </xf>
    <xf numFmtId="0" fontId="26" fillId="0" borderId="3" xfId="2" applyFont="1" applyBorder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6" fillId="0" borderId="4" xfId="2" applyFont="1" applyBorder="1" applyAlignment="1">
      <alignment horizontal="center" vertical="center" wrapText="1"/>
    </xf>
    <xf numFmtId="0" fontId="26" fillId="0" borderId="0" xfId="2" applyFont="1" applyAlignment="1">
      <alignment horizontal="center" vertical="center" wrapText="1"/>
    </xf>
    <xf numFmtId="0" fontId="26" fillId="0" borderId="5" xfId="2" applyFont="1" applyBorder="1" applyAlignment="1">
      <alignment horizontal="center" vertical="center" wrapText="1"/>
    </xf>
    <xf numFmtId="0" fontId="21" fillId="0" borderId="4" xfId="2" applyBorder="1" applyAlignment="1">
      <alignment horizontal="center"/>
    </xf>
    <xf numFmtId="0" fontId="21" fillId="0" borderId="0" xfId="2" applyAlignment="1">
      <alignment horizontal="center"/>
    </xf>
    <xf numFmtId="0" fontId="21" fillId="0" borderId="5" xfId="2" applyBorder="1" applyAlignment="1">
      <alignment horizontal="center"/>
    </xf>
    <xf numFmtId="0" fontId="21" fillId="0" borderId="0" xfId="1" applyAlignment="1">
      <alignment horizontal="center"/>
    </xf>
    <xf numFmtId="0" fontId="27" fillId="0" borderId="4" xfId="3" applyBorder="1" applyAlignment="1" applyProtection="1">
      <alignment horizontal="center"/>
    </xf>
    <xf numFmtId="0" fontId="27" fillId="0" borderId="0" xfId="3" applyBorder="1" applyAlignment="1" applyProtection="1">
      <alignment horizontal="center"/>
    </xf>
    <xf numFmtId="0" fontId="27" fillId="0" borderId="5" xfId="3" applyBorder="1" applyAlignment="1" applyProtection="1">
      <alignment horizontal="center"/>
    </xf>
    <xf numFmtId="0" fontId="27" fillId="0" borderId="0" xfId="3" applyFill="1" applyBorder="1" applyAlignment="1" applyProtection="1">
      <alignment horizontal="center"/>
    </xf>
    <xf numFmtId="0" fontId="28" fillId="0" borderId="6" xfId="2" applyFont="1" applyBorder="1" applyAlignment="1">
      <alignment horizontal="center"/>
    </xf>
    <xf numFmtId="0" fontId="28" fillId="0" borderId="7" xfId="2" applyFont="1" applyBorder="1" applyAlignment="1">
      <alignment horizontal="center"/>
    </xf>
    <xf numFmtId="0" fontId="28" fillId="0" borderId="8" xfId="2" applyFont="1" applyBorder="1" applyAlignment="1">
      <alignment horizontal="center"/>
    </xf>
    <xf numFmtId="0" fontId="28" fillId="0" borderId="0" xfId="1" applyFont="1" applyAlignment="1">
      <alignment horizontal="center"/>
    </xf>
    <xf numFmtId="0" fontId="25" fillId="3" borderId="1" xfId="2" applyFont="1" applyFill="1" applyBorder="1" applyAlignment="1">
      <alignment horizontal="center"/>
    </xf>
    <xf numFmtId="0" fontId="25" fillId="3" borderId="2" xfId="2" applyFont="1" applyFill="1" applyBorder="1" applyAlignment="1">
      <alignment horizontal="center"/>
    </xf>
    <xf numFmtId="0" fontId="25" fillId="3" borderId="3" xfId="2" applyFont="1" applyFill="1" applyBorder="1" applyAlignment="1">
      <alignment horizontal="center"/>
    </xf>
    <xf numFmtId="0" fontId="29" fillId="0" borderId="0" xfId="1" applyFont="1" applyAlignment="1">
      <alignment horizontal="center"/>
    </xf>
    <xf numFmtId="0" fontId="29" fillId="0" borderId="0" xfId="4" applyFont="1" applyAlignment="1">
      <alignment horizontal="center"/>
    </xf>
    <xf numFmtId="0" fontId="28" fillId="0" borderId="4" xfId="2" applyFont="1" applyBorder="1" applyAlignment="1">
      <alignment horizontal="center"/>
    </xf>
    <xf numFmtId="0" fontId="28" fillId="0" borderId="0" xfId="2" applyFont="1" applyAlignment="1">
      <alignment horizontal="center"/>
    </xf>
    <xf numFmtId="0" fontId="28" fillId="0" borderId="5" xfId="2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21" fillId="0" borderId="28" xfId="4" applyBorder="1"/>
    <xf numFmtId="0" fontId="21" fillId="0" borderId="4" xfId="5" applyBorder="1" applyAlignment="1">
      <alignment horizontal="center"/>
    </xf>
    <xf numFmtId="0" fontId="21" fillId="0" borderId="0" xfId="5" applyAlignment="1">
      <alignment horizontal="center"/>
    </xf>
    <xf numFmtId="0" fontId="21" fillId="0" borderId="5" xfId="5" applyBorder="1" applyAlignment="1">
      <alignment horizontal="center"/>
    </xf>
    <xf numFmtId="0" fontId="21" fillId="0" borderId="0" xfId="4"/>
    <xf numFmtId="0" fontId="31" fillId="0" borderId="0" xfId="4" applyFont="1" applyAlignment="1">
      <alignment vertical="center"/>
    </xf>
    <xf numFmtId="0" fontId="21" fillId="0" borderId="29" xfId="4" applyBorder="1"/>
    <xf numFmtId="0" fontId="27" fillId="0" borderId="4" xfId="3" applyBorder="1" applyAlignment="1" applyProtection="1">
      <alignment horizontal="center"/>
    </xf>
    <xf numFmtId="0" fontId="32" fillId="0" borderId="0" xfId="4" applyFont="1" applyAlignment="1">
      <alignment horizontal="center"/>
    </xf>
    <xf numFmtId="0" fontId="32" fillId="0" borderId="5" xfId="4" applyFont="1" applyBorder="1" applyAlignment="1">
      <alignment horizontal="center"/>
    </xf>
    <xf numFmtId="0" fontId="25" fillId="3" borderId="6" xfId="2" applyFont="1" applyFill="1" applyBorder="1" applyAlignment="1">
      <alignment horizontal="center"/>
    </xf>
    <xf numFmtId="0" fontId="25" fillId="3" borderId="7" xfId="2" applyFont="1" applyFill="1" applyBorder="1" applyAlignment="1">
      <alignment horizontal="center"/>
    </xf>
    <xf numFmtId="0" fontId="25" fillId="3" borderId="8" xfId="2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33" fillId="0" borderId="4" xfId="1" applyFont="1" applyBorder="1" applyAlignment="1">
      <alignment horizontal="center" vertical="center" wrapText="1"/>
    </xf>
    <xf numFmtId="0" fontId="33" fillId="0" borderId="0" xfId="1" applyFont="1" applyAlignment="1">
      <alignment horizontal="center" vertical="center" wrapText="1"/>
    </xf>
    <xf numFmtId="0" fontId="33" fillId="0" borderId="5" xfId="1" applyFont="1" applyBorder="1" applyAlignment="1">
      <alignment horizontal="center" vertical="center" wrapText="1"/>
    </xf>
    <xf numFmtId="0" fontId="28" fillId="0" borderId="4" xfId="1" applyFont="1" applyBorder="1" applyAlignment="1">
      <alignment horizontal="center"/>
    </xf>
    <xf numFmtId="0" fontId="28" fillId="0" borderId="5" xfId="1" applyFont="1" applyBorder="1" applyAlignment="1">
      <alignment horizontal="center"/>
    </xf>
    <xf numFmtId="0" fontId="28" fillId="0" borderId="0" xfId="3" applyFont="1" applyBorder="1" applyAlignment="1" applyProtection="1">
      <alignment horizontal="center"/>
    </xf>
    <xf numFmtId="0" fontId="28" fillId="0" borderId="5" xfId="3" applyFont="1" applyBorder="1" applyAlignment="1" applyProtection="1">
      <alignment horizontal="center"/>
    </xf>
    <xf numFmtId="0" fontId="34" fillId="0" borderId="6" xfId="3" applyFont="1" applyFill="1" applyBorder="1" applyAlignment="1" applyProtection="1">
      <alignment horizontal="center"/>
    </xf>
    <xf numFmtId="0" fontId="34" fillId="0" borderId="7" xfId="3" applyFont="1" applyFill="1" applyBorder="1" applyAlignment="1" applyProtection="1">
      <alignment horizontal="center"/>
    </xf>
    <xf numFmtId="0" fontId="34" fillId="0" borderId="8" xfId="3" applyFont="1" applyFill="1" applyBorder="1" applyAlignment="1" applyProtection="1">
      <alignment horizontal="center"/>
    </xf>
    <xf numFmtId="0" fontId="35" fillId="0" borderId="25" xfId="4" applyFont="1" applyBorder="1" applyAlignment="1">
      <alignment horizontal="center" vertical="center" wrapText="1"/>
    </xf>
    <xf numFmtId="0" fontId="35" fillId="0" borderId="26" xfId="4" applyFont="1" applyBorder="1" applyAlignment="1">
      <alignment horizontal="center" vertical="center"/>
    </xf>
    <xf numFmtId="0" fontId="35" fillId="0" borderId="27" xfId="4" applyFont="1" applyBorder="1" applyAlignment="1">
      <alignment horizontal="center" vertical="center"/>
    </xf>
    <xf numFmtId="0" fontId="35" fillId="0" borderId="28" xfId="4" applyFont="1" applyBorder="1" applyAlignment="1">
      <alignment horizontal="center" vertical="center"/>
    </xf>
    <xf numFmtId="0" fontId="35" fillId="0" borderId="0" xfId="4" applyFont="1" applyAlignment="1">
      <alignment horizontal="center" vertical="center"/>
    </xf>
    <xf numFmtId="0" fontId="35" fillId="0" borderId="29" xfId="4" applyFont="1" applyBorder="1" applyAlignment="1">
      <alignment horizontal="center" vertical="center"/>
    </xf>
    <xf numFmtId="0" fontId="36" fillId="0" borderId="28" xfId="4" applyFont="1" applyBorder="1" applyAlignment="1">
      <alignment horizontal="center" vertical="center" wrapText="1"/>
    </xf>
    <xf numFmtId="0" fontId="36" fillId="0" borderId="0" xfId="4" applyFont="1" applyAlignment="1">
      <alignment horizontal="center" vertical="center"/>
    </xf>
    <xf numFmtId="0" fontId="36" fillId="0" borderId="29" xfId="4" applyFont="1" applyBorder="1" applyAlignment="1">
      <alignment horizontal="center" vertical="center"/>
    </xf>
    <xf numFmtId="0" fontId="36" fillId="0" borderId="28" xfId="4" applyFont="1" applyBorder="1" applyAlignment="1">
      <alignment horizontal="center" vertical="center"/>
    </xf>
    <xf numFmtId="0" fontId="36" fillId="0" borderId="33" xfId="4" applyFont="1" applyBorder="1" applyAlignment="1">
      <alignment horizontal="center" vertical="center"/>
    </xf>
    <xf numFmtId="0" fontId="36" fillId="0" borderId="34" xfId="4" applyFont="1" applyBorder="1" applyAlignment="1">
      <alignment horizontal="center" vertical="center"/>
    </xf>
    <xf numFmtId="0" fontId="36" fillId="0" borderId="35" xfId="4" applyFont="1" applyBorder="1" applyAlignment="1">
      <alignment horizontal="center" vertical="center"/>
    </xf>
    <xf numFmtId="0" fontId="32" fillId="0" borderId="6" xfId="2" applyFont="1" applyBorder="1" applyAlignment="1">
      <alignment horizontal="center"/>
    </xf>
    <xf numFmtId="0" fontId="32" fillId="0" borderId="7" xfId="2" applyFont="1" applyBorder="1" applyAlignment="1">
      <alignment horizontal="center"/>
    </xf>
    <xf numFmtId="0" fontId="32" fillId="0" borderId="8" xfId="2" applyFont="1" applyBorder="1" applyAlignment="1">
      <alignment horizontal="center"/>
    </xf>
    <xf numFmtId="0" fontId="37" fillId="0" borderId="0" xfId="1" applyFont="1" applyAlignment="1">
      <alignment horizontal="center" vertical="center"/>
    </xf>
    <xf numFmtId="0" fontId="21" fillId="0" borderId="1" xfId="2" applyBorder="1" applyAlignment="1">
      <alignment horizontal="center"/>
    </xf>
    <xf numFmtId="0" fontId="21" fillId="0" borderId="2" xfId="2" applyBorder="1" applyAlignment="1">
      <alignment horizontal="center"/>
    </xf>
    <xf numFmtId="0" fontId="21" fillId="0" borderId="3" xfId="2" applyBorder="1" applyAlignment="1">
      <alignment horizontal="center"/>
    </xf>
    <xf numFmtId="0" fontId="38" fillId="0" borderId="1" xfId="5" applyFont="1" applyBorder="1" applyAlignment="1">
      <alignment horizontal="center" vertical="center" wrapText="1"/>
    </xf>
    <xf numFmtId="0" fontId="38" fillId="0" borderId="2" xfId="5" applyFont="1" applyBorder="1" applyAlignment="1">
      <alignment horizontal="center" vertical="center" wrapText="1"/>
    </xf>
    <xf numFmtId="0" fontId="38" fillId="0" borderId="3" xfId="5" applyFont="1" applyBorder="1" applyAlignment="1">
      <alignment horizontal="center" vertical="center" wrapText="1"/>
    </xf>
    <xf numFmtId="0" fontId="38" fillId="0" borderId="4" xfId="5" applyFont="1" applyBorder="1" applyAlignment="1">
      <alignment horizontal="center" vertical="center" wrapText="1"/>
    </xf>
    <xf numFmtId="0" fontId="38" fillId="0" borderId="0" xfId="5" applyFont="1" applyAlignment="1">
      <alignment horizontal="center" vertical="center" wrapText="1"/>
    </xf>
    <xf numFmtId="0" fontId="38" fillId="0" borderId="5" xfId="5" applyFont="1" applyBorder="1" applyAlignment="1">
      <alignment horizontal="center" vertical="center" wrapText="1"/>
    </xf>
    <xf numFmtId="0" fontId="38" fillId="0" borderId="6" xfId="5" applyFont="1" applyBorder="1" applyAlignment="1">
      <alignment horizontal="center" vertical="center" wrapText="1"/>
    </xf>
    <xf numFmtId="0" fontId="38" fillId="0" borderId="7" xfId="5" applyFont="1" applyBorder="1" applyAlignment="1">
      <alignment horizontal="center" vertical="center" wrapText="1"/>
    </xf>
    <xf numFmtId="0" fontId="38" fillId="0" borderId="8" xfId="5" applyFont="1" applyBorder="1" applyAlignment="1">
      <alignment horizontal="center" vertical="center" wrapText="1"/>
    </xf>
    <xf numFmtId="0" fontId="38" fillId="0" borderId="0" xfId="4" applyFont="1" applyAlignment="1">
      <alignment vertical="center" wrapText="1"/>
    </xf>
    <xf numFmtId="0" fontId="38" fillId="0" borderId="0" xfId="4" applyFont="1" applyAlignment="1">
      <alignment horizontal="left" vertical="center" wrapText="1"/>
    </xf>
    <xf numFmtId="0" fontId="21" fillId="0" borderId="0" xfId="1" applyAlignment="1">
      <alignment horizontal="left" vertical="center"/>
    </xf>
    <xf numFmtId="0" fontId="39" fillId="0" borderId="0" xfId="1" applyFont="1" applyAlignment="1">
      <alignment horizontal="right" vertical="center"/>
    </xf>
    <xf numFmtId="14" fontId="39" fillId="0" borderId="0" xfId="1" applyNumberFormat="1" applyFont="1" applyAlignment="1">
      <alignment horizontal="left" vertical="center"/>
    </xf>
    <xf numFmtId="0" fontId="21" fillId="0" borderId="4" xfId="3" applyFont="1" applyBorder="1" applyAlignment="1" applyProtection="1">
      <alignment horizontal="center"/>
    </xf>
    <xf numFmtId="0" fontId="21" fillId="0" borderId="0" xfId="3" applyFont="1" applyBorder="1" applyAlignment="1" applyProtection="1">
      <alignment horizontal="center"/>
    </xf>
    <xf numFmtId="0" fontId="21" fillId="0" borderId="5" xfId="3" applyFont="1" applyBorder="1" applyAlignment="1" applyProtection="1">
      <alignment horizontal="center"/>
    </xf>
    <xf numFmtId="0" fontId="40" fillId="0" borderId="0" xfId="1" applyFont="1"/>
    <xf numFmtId="0" fontId="39" fillId="0" borderId="0" xfId="1" applyFont="1" applyAlignment="1">
      <alignment vertical="center"/>
    </xf>
    <xf numFmtId="0" fontId="21" fillId="0" borderId="0" xfId="2" quotePrefix="1" applyAlignment="1">
      <alignment horizontal="center"/>
    </xf>
    <xf numFmtId="0" fontId="21" fillId="0" borderId="5" xfId="2" quotePrefix="1" applyBorder="1" applyAlignment="1">
      <alignment horizontal="center"/>
    </xf>
    <xf numFmtId="0" fontId="41" fillId="0" borderId="0" xfId="1" applyFont="1"/>
    <xf numFmtId="0" fontId="39" fillId="0" borderId="0" xfId="1" applyFont="1" applyAlignment="1">
      <alignment horizontal="left" vertical="center"/>
    </xf>
    <xf numFmtId="0" fontId="42" fillId="0" borderId="0" xfId="1" applyFont="1"/>
    <xf numFmtId="0" fontId="21" fillId="0" borderId="33" xfId="1" applyBorder="1"/>
    <xf numFmtId="0" fontId="21" fillId="0" borderId="34" xfId="1" applyBorder="1"/>
    <xf numFmtId="0" fontId="43" fillId="0" borderId="34" xfId="1" applyFont="1" applyBorder="1" applyAlignment="1">
      <alignment vertical="center"/>
    </xf>
    <xf numFmtId="0" fontId="21" fillId="0" borderId="35" xfId="1" applyBorder="1"/>
  </cellXfs>
  <cellStyles count="6">
    <cellStyle name="Lien hypertexte 2" xfId="3" xr:uid="{C236EBB2-7ED7-45CC-ABE4-07AFEB841B2A}"/>
    <cellStyle name="Normal" xfId="0" builtinId="0"/>
    <cellStyle name="Normal 2 2" xfId="5" xr:uid="{EE75B133-C33D-4533-BB8E-7EDF34CD7632}"/>
    <cellStyle name="Normal 3" xfId="4" xr:uid="{5C02AB9E-0E7C-431C-BD75-DDDA8FB8BFB6}"/>
    <cellStyle name="Normal_Pages 1 devis1 2" xfId="1" xr:uid="{411B7516-F302-4293-A31F-324A8DE3864A}"/>
    <cellStyle name="Normal_Pages 1 devis1 2 2" xfId="2" xr:uid="{BA55F4E4-8E3A-4EE5-B74F-8BF559E55CD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175260</xdr:colOff>
      <xdr:row>23</xdr:row>
      <xdr:rowOff>13562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4F323C4-0B8B-4DB2-8B79-2DA4FF005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47141" cy="498552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5" name="Image 2" descr="CETEC - LOGO - Mini">
          <a:extLst>
            <a:ext uri="{FF2B5EF4-FFF2-40B4-BE49-F238E27FC236}">
              <a16:creationId xmlns:a16="http://schemas.microsoft.com/office/drawing/2014/main" id="{778447E6-FE61-45F8-925D-10739DA7C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38101</xdr:rowOff>
    </xdr:from>
    <xdr:to>
      <xdr:col>4</xdr:col>
      <xdr:colOff>160020</xdr:colOff>
      <xdr:row>43</xdr:row>
      <xdr:rowOff>22861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1EBBE20-CD92-497F-834B-6D30BB4F614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1"/>
          <a:ext cx="1203960" cy="65532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783166</xdr:colOff>
      <xdr:row>75</xdr:row>
      <xdr:rowOff>1905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6EA4682-974D-4032-9EC8-BD2C6D8D9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6566" cy="678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22860</xdr:colOff>
      <xdr:row>43</xdr:row>
      <xdr:rowOff>30480</xdr:rowOff>
    </xdr:to>
    <xdr:pic>
      <xdr:nvPicPr>
        <xdr:cNvPr id="8" name="Image 7" descr="cid:image004.png@01D6D20C.6F2A1E00">
          <a:extLst>
            <a:ext uri="{FF2B5EF4-FFF2-40B4-BE49-F238E27FC236}">
              <a16:creationId xmlns:a16="http://schemas.microsoft.com/office/drawing/2014/main" id="{B91AB306-E5E7-43DD-A54D-B2D507DEC2D6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14401" cy="6629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638176</xdr:colOff>
      <xdr:row>10</xdr:row>
      <xdr:rowOff>3811</xdr:rowOff>
    </xdr:from>
    <xdr:to>
      <xdr:col>4</xdr:col>
      <xdr:colOff>291378</xdr:colOff>
      <xdr:row>13</xdr:row>
      <xdr:rowOff>144780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CEC4B684-9306-40A2-A026-2841A6929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6" y="2137411"/>
          <a:ext cx="1344842" cy="6438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144780</xdr:colOff>
      <xdr:row>52</xdr:row>
      <xdr:rowOff>123073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947B9C15-9E26-41B2-8ECF-C379C23D7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196341" cy="5345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1" name="Image 10">
          <a:extLst>
            <a:ext uri="{FF2B5EF4-FFF2-40B4-BE49-F238E27FC236}">
              <a16:creationId xmlns:a16="http://schemas.microsoft.com/office/drawing/2014/main" id="{42556F33-B83C-45DE-8DD8-1469E3AD7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2" name="Image 11">
          <a:extLst>
            <a:ext uri="{FF2B5EF4-FFF2-40B4-BE49-F238E27FC236}">
              <a16:creationId xmlns:a16="http://schemas.microsoft.com/office/drawing/2014/main" id="{82FFED14-3608-494B-92C5-17A10372CD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VM-FICHIERS\Echanges\commun\0%20AFFAIRES\Belfort\12451%20-%20Eco-Campus%20Tranche%202%20-%20R&#233;hab%20bloc%20B%20b&#226;t%20F\5-DCE\1_CETEC\2_Pi&#232;ces%20&#233;crites\2465_BELFORT_UNIV%20F%20COMTE_Bloc%20B%20bat%20F_PDG%20DPGF.xlsx" TargetMode="External"/><Relationship Id="rId1" Type="http://schemas.openxmlformats.org/officeDocument/2006/relationships/externalLinkPath" Target="/commun/0%20AFFAIRES/Belfort/12451%20-%20Eco-Campus%20Tranche%202%20-%20R&#233;hab%20bloc%20B%20b&#226;t%20F/5-DCE/1_CETEC/2_Pi&#232;ces%20&#233;crites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boyer.sophie@dbsilence.fr" TargetMode="External"/><Relationship Id="rId2" Type="http://schemas.openxmlformats.org/officeDocument/2006/relationships/hyperlink" Target="mailto:contact@enebat.com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mailto:scusenier@alpes-controles.fr" TargetMode="External"/><Relationship Id="rId4" Type="http://schemas.openxmlformats.org/officeDocument/2006/relationships/hyperlink" Target="mailto:contact@jhrconseil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V80"/>
  <sheetViews>
    <sheetView showGridLines="0" tabSelected="1" workbookViewId="0">
      <selection activeCell="P75" sqref="P75"/>
    </sheetView>
  </sheetViews>
  <sheetFormatPr baseColWidth="10" defaultRowHeight="13.2" x14ac:dyDescent="0.25"/>
  <cols>
    <col min="1" max="1" width="0.88671875" style="96" customWidth="1"/>
    <col min="2" max="2" width="1.33203125" style="96" customWidth="1"/>
    <col min="3" max="5" width="12.33203125" style="96" customWidth="1"/>
    <col min="6" max="6" width="2.5546875" style="96" customWidth="1"/>
    <col min="7" max="9" width="12.33203125" style="96" customWidth="1"/>
    <col min="10" max="10" width="2.5546875" style="96" customWidth="1"/>
    <col min="11" max="13" width="12.33203125" style="96" customWidth="1"/>
    <col min="14" max="14" width="1.44140625" style="96" customWidth="1"/>
    <col min="15" max="256" width="11.5546875" style="96"/>
    <col min="257" max="257" width="1.33203125" style="96" customWidth="1"/>
    <col min="258" max="258" width="11.5546875" style="96"/>
    <col min="259" max="259" width="12.5546875" style="96" customWidth="1"/>
    <col min="260" max="260" width="12.88671875" style="96" customWidth="1"/>
    <col min="261" max="261" width="2.5546875" style="96" customWidth="1"/>
    <col min="262" max="263" width="11.5546875" style="96"/>
    <col min="264" max="264" width="26.5546875" style="96" customWidth="1"/>
    <col min="265" max="265" width="2.5546875" style="96" customWidth="1"/>
    <col min="266" max="266" width="17.5546875" style="96" customWidth="1"/>
    <col min="267" max="267" width="1.5546875" style="96" customWidth="1"/>
    <col min="268" max="269" width="0" style="96" hidden="1" customWidth="1"/>
    <col min="270" max="270" width="1.44140625" style="96" customWidth="1"/>
    <col min="271" max="512" width="11.5546875" style="96"/>
    <col min="513" max="513" width="1.33203125" style="96" customWidth="1"/>
    <col min="514" max="514" width="11.5546875" style="96"/>
    <col min="515" max="515" width="12.5546875" style="96" customWidth="1"/>
    <col min="516" max="516" width="12.88671875" style="96" customWidth="1"/>
    <col min="517" max="517" width="2.5546875" style="96" customWidth="1"/>
    <col min="518" max="519" width="11.5546875" style="96"/>
    <col min="520" max="520" width="26.5546875" style="96" customWidth="1"/>
    <col min="521" max="521" width="2.5546875" style="96" customWidth="1"/>
    <col min="522" max="522" width="17.5546875" style="96" customWidth="1"/>
    <col min="523" max="523" width="1.5546875" style="96" customWidth="1"/>
    <col min="524" max="525" width="0" style="96" hidden="1" customWidth="1"/>
    <col min="526" max="526" width="1.44140625" style="96" customWidth="1"/>
    <col min="527" max="768" width="11.5546875" style="96"/>
    <col min="769" max="769" width="1.33203125" style="96" customWidth="1"/>
    <col min="770" max="770" width="11.5546875" style="96"/>
    <col min="771" max="771" width="12.5546875" style="96" customWidth="1"/>
    <col min="772" max="772" width="12.88671875" style="96" customWidth="1"/>
    <col min="773" max="773" width="2.5546875" style="96" customWidth="1"/>
    <col min="774" max="775" width="11.5546875" style="96"/>
    <col min="776" max="776" width="26.5546875" style="96" customWidth="1"/>
    <col min="777" max="777" width="2.5546875" style="96" customWidth="1"/>
    <col min="778" max="778" width="17.5546875" style="96" customWidth="1"/>
    <col min="779" max="779" width="1.5546875" style="96" customWidth="1"/>
    <col min="780" max="781" width="0" style="96" hidden="1" customWidth="1"/>
    <col min="782" max="782" width="1.44140625" style="96" customWidth="1"/>
    <col min="783" max="1024" width="11.5546875" style="96"/>
    <col min="1025" max="1025" width="1.33203125" style="96" customWidth="1"/>
    <col min="1026" max="1026" width="11.5546875" style="96"/>
    <col min="1027" max="1027" width="12.5546875" style="96" customWidth="1"/>
    <col min="1028" max="1028" width="12.88671875" style="96" customWidth="1"/>
    <col min="1029" max="1029" width="2.5546875" style="96" customWidth="1"/>
    <col min="1030" max="1031" width="11.5546875" style="96"/>
    <col min="1032" max="1032" width="26.5546875" style="96" customWidth="1"/>
    <col min="1033" max="1033" width="2.5546875" style="96" customWidth="1"/>
    <col min="1034" max="1034" width="17.5546875" style="96" customWidth="1"/>
    <col min="1035" max="1035" width="1.5546875" style="96" customWidth="1"/>
    <col min="1036" max="1037" width="0" style="96" hidden="1" customWidth="1"/>
    <col min="1038" max="1038" width="1.44140625" style="96" customWidth="1"/>
    <col min="1039" max="1280" width="11.5546875" style="96"/>
    <col min="1281" max="1281" width="1.33203125" style="96" customWidth="1"/>
    <col min="1282" max="1282" width="11.5546875" style="96"/>
    <col min="1283" max="1283" width="12.5546875" style="96" customWidth="1"/>
    <col min="1284" max="1284" width="12.88671875" style="96" customWidth="1"/>
    <col min="1285" max="1285" width="2.5546875" style="96" customWidth="1"/>
    <col min="1286" max="1287" width="11.5546875" style="96"/>
    <col min="1288" max="1288" width="26.5546875" style="96" customWidth="1"/>
    <col min="1289" max="1289" width="2.5546875" style="96" customWidth="1"/>
    <col min="1290" max="1290" width="17.5546875" style="96" customWidth="1"/>
    <col min="1291" max="1291" width="1.5546875" style="96" customWidth="1"/>
    <col min="1292" max="1293" width="0" style="96" hidden="1" customWidth="1"/>
    <col min="1294" max="1294" width="1.44140625" style="96" customWidth="1"/>
    <col min="1295" max="1536" width="11.5546875" style="96"/>
    <col min="1537" max="1537" width="1.33203125" style="96" customWidth="1"/>
    <col min="1538" max="1538" width="11.5546875" style="96"/>
    <col min="1539" max="1539" width="12.5546875" style="96" customWidth="1"/>
    <col min="1540" max="1540" width="12.88671875" style="96" customWidth="1"/>
    <col min="1541" max="1541" width="2.5546875" style="96" customWidth="1"/>
    <col min="1542" max="1543" width="11.5546875" style="96"/>
    <col min="1544" max="1544" width="26.5546875" style="96" customWidth="1"/>
    <col min="1545" max="1545" width="2.5546875" style="96" customWidth="1"/>
    <col min="1546" max="1546" width="17.5546875" style="96" customWidth="1"/>
    <col min="1547" max="1547" width="1.5546875" style="96" customWidth="1"/>
    <col min="1548" max="1549" width="0" style="96" hidden="1" customWidth="1"/>
    <col min="1550" max="1550" width="1.44140625" style="96" customWidth="1"/>
    <col min="1551" max="1792" width="11.5546875" style="96"/>
    <col min="1793" max="1793" width="1.33203125" style="96" customWidth="1"/>
    <col min="1794" max="1794" width="11.5546875" style="96"/>
    <col min="1795" max="1795" width="12.5546875" style="96" customWidth="1"/>
    <col min="1796" max="1796" width="12.88671875" style="96" customWidth="1"/>
    <col min="1797" max="1797" width="2.5546875" style="96" customWidth="1"/>
    <col min="1798" max="1799" width="11.5546875" style="96"/>
    <col min="1800" max="1800" width="26.5546875" style="96" customWidth="1"/>
    <col min="1801" max="1801" width="2.5546875" style="96" customWidth="1"/>
    <col min="1802" max="1802" width="17.5546875" style="96" customWidth="1"/>
    <col min="1803" max="1803" width="1.5546875" style="96" customWidth="1"/>
    <col min="1804" max="1805" width="0" style="96" hidden="1" customWidth="1"/>
    <col min="1806" max="1806" width="1.44140625" style="96" customWidth="1"/>
    <col min="1807" max="2048" width="11.5546875" style="96"/>
    <col min="2049" max="2049" width="1.33203125" style="96" customWidth="1"/>
    <col min="2050" max="2050" width="11.5546875" style="96"/>
    <col min="2051" max="2051" width="12.5546875" style="96" customWidth="1"/>
    <col min="2052" max="2052" width="12.88671875" style="96" customWidth="1"/>
    <col min="2053" max="2053" width="2.5546875" style="96" customWidth="1"/>
    <col min="2054" max="2055" width="11.5546875" style="96"/>
    <col min="2056" max="2056" width="26.5546875" style="96" customWidth="1"/>
    <col min="2057" max="2057" width="2.5546875" style="96" customWidth="1"/>
    <col min="2058" max="2058" width="17.5546875" style="96" customWidth="1"/>
    <col min="2059" max="2059" width="1.5546875" style="96" customWidth="1"/>
    <col min="2060" max="2061" width="0" style="96" hidden="1" customWidth="1"/>
    <col min="2062" max="2062" width="1.44140625" style="96" customWidth="1"/>
    <col min="2063" max="2304" width="11.5546875" style="96"/>
    <col min="2305" max="2305" width="1.33203125" style="96" customWidth="1"/>
    <col min="2306" max="2306" width="11.5546875" style="96"/>
    <col min="2307" max="2307" width="12.5546875" style="96" customWidth="1"/>
    <col min="2308" max="2308" width="12.88671875" style="96" customWidth="1"/>
    <col min="2309" max="2309" width="2.5546875" style="96" customWidth="1"/>
    <col min="2310" max="2311" width="11.5546875" style="96"/>
    <col min="2312" max="2312" width="26.5546875" style="96" customWidth="1"/>
    <col min="2313" max="2313" width="2.5546875" style="96" customWidth="1"/>
    <col min="2314" max="2314" width="17.5546875" style="96" customWidth="1"/>
    <col min="2315" max="2315" width="1.5546875" style="96" customWidth="1"/>
    <col min="2316" max="2317" width="0" style="96" hidden="1" customWidth="1"/>
    <col min="2318" max="2318" width="1.44140625" style="96" customWidth="1"/>
    <col min="2319" max="2560" width="11.5546875" style="96"/>
    <col min="2561" max="2561" width="1.33203125" style="96" customWidth="1"/>
    <col min="2562" max="2562" width="11.5546875" style="96"/>
    <col min="2563" max="2563" width="12.5546875" style="96" customWidth="1"/>
    <col min="2564" max="2564" width="12.88671875" style="96" customWidth="1"/>
    <col min="2565" max="2565" width="2.5546875" style="96" customWidth="1"/>
    <col min="2566" max="2567" width="11.5546875" style="96"/>
    <col min="2568" max="2568" width="26.5546875" style="96" customWidth="1"/>
    <col min="2569" max="2569" width="2.5546875" style="96" customWidth="1"/>
    <col min="2570" max="2570" width="17.5546875" style="96" customWidth="1"/>
    <col min="2571" max="2571" width="1.5546875" style="96" customWidth="1"/>
    <col min="2572" max="2573" width="0" style="96" hidden="1" customWidth="1"/>
    <col min="2574" max="2574" width="1.44140625" style="96" customWidth="1"/>
    <col min="2575" max="2816" width="11.5546875" style="96"/>
    <col min="2817" max="2817" width="1.33203125" style="96" customWidth="1"/>
    <col min="2818" max="2818" width="11.5546875" style="96"/>
    <col min="2819" max="2819" width="12.5546875" style="96" customWidth="1"/>
    <col min="2820" max="2820" width="12.88671875" style="96" customWidth="1"/>
    <col min="2821" max="2821" width="2.5546875" style="96" customWidth="1"/>
    <col min="2822" max="2823" width="11.5546875" style="96"/>
    <col min="2824" max="2824" width="26.5546875" style="96" customWidth="1"/>
    <col min="2825" max="2825" width="2.5546875" style="96" customWidth="1"/>
    <col min="2826" max="2826" width="17.5546875" style="96" customWidth="1"/>
    <col min="2827" max="2827" width="1.5546875" style="96" customWidth="1"/>
    <col min="2828" max="2829" width="0" style="96" hidden="1" customWidth="1"/>
    <col min="2830" max="2830" width="1.44140625" style="96" customWidth="1"/>
    <col min="2831" max="3072" width="11.5546875" style="96"/>
    <col min="3073" max="3073" width="1.33203125" style="96" customWidth="1"/>
    <col min="3074" max="3074" width="11.5546875" style="96"/>
    <col min="3075" max="3075" width="12.5546875" style="96" customWidth="1"/>
    <col min="3076" max="3076" width="12.88671875" style="96" customWidth="1"/>
    <col min="3077" max="3077" width="2.5546875" style="96" customWidth="1"/>
    <col min="3078" max="3079" width="11.5546875" style="96"/>
    <col min="3080" max="3080" width="26.5546875" style="96" customWidth="1"/>
    <col min="3081" max="3081" width="2.5546875" style="96" customWidth="1"/>
    <col min="3082" max="3082" width="17.5546875" style="96" customWidth="1"/>
    <col min="3083" max="3083" width="1.5546875" style="96" customWidth="1"/>
    <col min="3084" max="3085" width="0" style="96" hidden="1" customWidth="1"/>
    <col min="3086" max="3086" width="1.44140625" style="96" customWidth="1"/>
    <col min="3087" max="3328" width="11.5546875" style="96"/>
    <col min="3329" max="3329" width="1.33203125" style="96" customWidth="1"/>
    <col min="3330" max="3330" width="11.5546875" style="96"/>
    <col min="3331" max="3331" width="12.5546875" style="96" customWidth="1"/>
    <col min="3332" max="3332" width="12.88671875" style="96" customWidth="1"/>
    <col min="3333" max="3333" width="2.5546875" style="96" customWidth="1"/>
    <col min="3334" max="3335" width="11.5546875" style="96"/>
    <col min="3336" max="3336" width="26.5546875" style="96" customWidth="1"/>
    <col min="3337" max="3337" width="2.5546875" style="96" customWidth="1"/>
    <col min="3338" max="3338" width="17.5546875" style="96" customWidth="1"/>
    <col min="3339" max="3339" width="1.5546875" style="96" customWidth="1"/>
    <col min="3340" max="3341" width="0" style="96" hidden="1" customWidth="1"/>
    <col min="3342" max="3342" width="1.44140625" style="96" customWidth="1"/>
    <col min="3343" max="3584" width="11.5546875" style="96"/>
    <col min="3585" max="3585" width="1.33203125" style="96" customWidth="1"/>
    <col min="3586" max="3586" width="11.5546875" style="96"/>
    <col min="3587" max="3587" width="12.5546875" style="96" customWidth="1"/>
    <col min="3588" max="3588" width="12.88671875" style="96" customWidth="1"/>
    <col min="3589" max="3589" width="2.5546875" style="96" customWidth="1"/>
    <col min="3590" max="3591" width="11.5546875" style="96"/>
    <col min="3592" max="3592" width="26.5546875" style="96" customWidth="1"/>
    <col min="3593" max="3593" width="2.5546875" style="96" customWidth="1"/>
    <col min="3594" max="3594" width="17.5546875" style="96" customWidth="1"/>
    <col min="3595" max="3595" width="1.5546875" style="96" customWidth="1"/>
    <col min="3596" max="3597" width="0" style="96" hidden="1" customWidth="1"/>
    <col min="3598" max="3598" width="1.44140625" style="96" customWidth="1"/>
    <col min="3599" max="3840" width="11.5546875" style="96"/>
    <col min="3841" max="3841" width="1.33203125" style="96" customWidth="1"/>
    <col min="3842" max="3842" width="11.5546875" style="96"/>
    <col min="3843" max="3843" width="12.5546875" style="96" customWidth="1"/>
    <col min="3844" max="3844" width="12.88671875" style="96" customWidth="1"/>
    <col min="3845" max="3845" width="2.5546875" style="96" customWidth="1"/>
    <col min="3846" max="3847" width="11.5546875" style="96"/>
    <col min="3848" max="3848" width="26.5546875" style="96" customWidth="1"/>
    <col min="3849" max="3849" width="2.5546875" style="96" customWidth="1"/>
    <col min="3850" max="3850" width="17.5546875" style="96" customWidth="1"/>
    <col min="3851" max="3851" width="1.5546875" style="96" customWidth="1"/>
    <col min="3852" max="3853" width="0" style="96" hidden="1" customWidth="1"/>
    <col min="3854" max="3854" width="1.44140625" style="96" customWidth="1"/>
    <col min="3855" max="4096" width="11.5546875" style="96"/>
    <col min="4097" max="4097" width="1.33203125" style="96" customWidth="1"/>
    <col min="4098" max="4098" width="11.5546875" style="96"/>
    <col min="4099" max="4099" width="12.5546875" style="96" customWidth="1"/>
    <col min="4100" max="4100" width="12.88671875" style="96" customWidth="1"/>
    <col min="4101" max="4101" width="2.5546875" style="96" customWidth="1"/>
    <col min="4102" max="4103" width="11.5546875" style="96"/>
    <col min="4104" max="4104" width="26.5546875" style="96" customWidth="1"/>
    <col min="4105" max="4105" width="2.5546875" style="96" customWidth="1"/>
    <col min="4106" max="4106" width="17.5546875" style="96" customWidth="1"/>
    <col min="4107" max="4107" width="1.5546875" style="96" customWidth="1"/>
    <col min="4108" max="4109" width="0" style="96" hidden="1" customWidth="1"/>
    <col min="4110" max="4110" width="1.44140625" style="96" customWidth="1"/>
    <col min="4111" max="4352" width="11.5546875" style="96"/>
    <col min="4353" max="4353" width="1.33203125" style="96" customWidth="1"/>
    <col min="4354" max="4354" width="11.5546875" style="96"/>
    <col min="4355" max="4355" width="12.5546875" style="96" customWidth="1"/>
    <col min="4356" max="4356" width="12.88671875" style="96" customWidth="1"/>
    <col min="4357" max="4357" width="2.5546875" style="96" customWidth="1"/>
    <col min="4358" max="4359" width="11.5546875" style="96"/>
    <col min="4360" max="4360" width="26.5546875" style="96" customWidth="1"/>
    <col min="4361" max="4361" width="2.5546875" style="96" customWidth="1"/>
    <col min="4362" max="4362" width="17.5546875" style="96" customWidth="1"/>
    <col min="4363" max="4363" width="1.5546875" style="96" customWidth="1"/>
    <col min="4364" max="4365" width="0" style="96" hidden="1" customWidth="1"/>
    <col min="4366" max="4366" width="1.44140625" style="96" customWidth="1"/>
    <col min="4367" max="4608" width="11.5546875" style="96"/>
    <col min="4609" max="4609" width="1.33203125" style="96" customWidth="1"/>
    <col min="4610" max="4610" width="11.5546875" style="96"/>
    <col min="4611" max="4611" width="12.5546875" style="96" customWidth="1"/>
    <col min="4612" max="4612" width="12.88671875" style="96" customWidth="1"/>
    <col min="4613" max="4613" width="2.5546875" style="96" customWidth="1"/>
    <col min="4614" max="4615" width="11.5546875" style="96"/>
    <col min="4616" max="4616" width="26.5546875" style="96" customWidth="1"/>
    <col min="4617" max="4617" width="2.5546875" style="96" customWidth="1"/>
    <col min="4618" max="4618" width="17.5546875" style="96" customWidth="1"/>
    <col min="4619" max="4619" width="1.5546875" style="96" customWidth="1"/>
    <col min="4620" max="4621" width="0" style="96" hidden="1" customWidth="1"/>
    <col min="4622" max="4622" width="1.44140625" style="96" customWidth="1"/>
    <col min="4623" max="4864" width="11.5546875" style="96"/>
    <col min="4865" max="4865" width="1.33203125" style="96" customWidth="1"/>
    <col min="4866" max="4866" width="11.5546875" style="96"/>
    <col min="4867" max="4867" width="12.5546875" style="96" customWidth="1"/>
    <col min="4868" max="4868" width="12.88671875" style="96" customWidth="1"/>
    <col min="4869" max="4869" width="2.5546875" style="96" customWidth="1"/>
    <col min="4870" max="4871" width="11.5546875" style="96"/>
    <col min="4872" max="4872" width="26.5546875" style="96" customWidth="1"/>
    <col min="4873" max="4873" width="2.5546875" style="96" customWidth="1"/>
    <col min="4874" max="4874" width="17.5546875" style="96" customWidth="1"/>
    <col min="4875" max="4875" width="1.5546875" style="96" customWidth="1"/>
    <col min="4876" max="4877" width="0" style="96" hidden="1" customWidth="1"/>
    <col min="4878" max="4878" width="1.44140625" style="96" customWidth="1"/>
    <col min="4879" max="5120" width="11.5546875" style="96"/>
    <col min="5121" max="5121" width="1.33203125" style="96" customWidth="1"/>
    <col min="5122" max="5122" width="11.5546875" style="96"/>
    <col min="5123" max="5123" width="12.5546875" style="96" customWidth="1"/>
    <col min="5124" max="5124" width="12.88671875" style="96" customWidth="1"/>
    <col min="5125" max="5125" width="2.5546875" style="96" customWidth="1"/>
    <col min="5126" max="5127" width="11.5546875" style="96"/>
    <col min="5128" max="5128" width="26.5546875" style="96" customWidth="1"/>
    <col min="5129" max="5129" width="2.5546875" style="96" customWidth="1"/>
    <col min="5130" max="5130" width="17.5546875" style="96" customWidth="1"/>
    <col min="5131" max="5131" width="1.5546875" style="96" customWidth="1"/>
    <col min="5132" max="5133" width="0" style="96" hidden="1" customWidth="1"/>
    <col min="5134" max="5134" width="1.44140625" style="96" customWidth="1"/>
    <col min="5135" max="5376" width="11.5546875" style="96"/>
    <col min="5377" max="5377" width="1.33203125" style="96" customWidth="1"/>
    <col min="5378" max="5378" width="11.5546875" style="96"/>
    <col min="5379" max="5379" width="12.5546875" style="96" customWidth="1"/>
    <col min="5380" max="5380" width="12.88671875" style="96" customWidth="1"/>
    <col min="5381" max="5381" width="2.5546875" style="96" customWidth="1"/>
    <col min="5382" max="5383" width="11.5546875" style="96"/>
    <col min="5384" max="5384" width="26.5546875" style="96" customWidth="1"/>
    <col min="5385" max="5385" width="2.5546875" style="96" customWidth="1"/>
    <col min="5386" max="5386" width="17.5546875" style="96" customWidth="1"/>
    <col min="5387" max="5387" width="1.5546875" style="96" customWidth="1"/>
    <col min="5388" max="5389" width="0" style="96" hidden="1" customWidth="1"/>
    <col min="5390" max="5390" width="1.44140625" style="96" customWidth="1"/>
    <col min="5391" max="5632" width="11.5546875" style="96"/>
    <col min="5633" max="5633" width="1.33203125" style="96" customWidth="1"/>
    <col min="5634" max="5634" width="11.5546875" style="96"/>
    <col min="5635" max="5635" width="12.5546875" style="96" customWidth="1"/>
    <col min="5636" max="5636" width="12.88671875" style="96" customWidth="1"/>
    <col min="5637" max="5637" width="2.5546875" style="96" customWidth="1"/>
    <col min="5638" max="5639" width="11.5546875" style="96"/>
    <col min="5640" max="5640" width="26.5546875" style="96" customWidth="1"/>
    <col min="5641" max="5641" width="2.5546875" style="96" customWidth="1"/>
    <col min="5642" max="5642" width="17.5546875" style="96" customWidth="1"/>
    <col min="5643" max="5643" width="1.5546875" style="96" customWidth="1"/>
    <col min="5644" max="5645" width="0" style="96" hidden="1" customWidth="1"/>
    <col min="5646" max="5646" width="1.44140625" style="96" customWidth="1"/>
    <col min="5647" max="5888" width="11.5546875" style="96"/>
    <col min="5889" max="5889" width="1.33203125" style="96" customWidth="1"/>
    <col min="5890" max="5890" width="11.5546875" style="96"/>
    <col min="5891" max="5891" width="12.5546875" style="96" customWidth="1"/>
    <col min="5892" max="5892" width="12.88671875" style="96" customWidth="1"/>
    <col min="5893" max="5893" width="2.5546875" style="96" customWidth="1"/>
    <col min="5894" max="5895" width="11.5546875" style="96"/>
    <col min="5896" max="5896" width="26.5546875" style="96" customWidth="1"/>
    <col min="5897" max="5897" width="2.5546875" style="96" customWidth="1"/>
    <col min="5898" max="5898" width="17.5546875" style="96" customWidth="1"/>
    <col min="5899" max="5899" width="1.5546875" style="96" customWidth="1"/>
    <col min="5900" max="5901" width="0" style="96" hidden="1" customWidth="1"/>
    <col min="5902" max="5902" width="1.44140625" style="96" customWidth="1"/>
    <col min="5903" max="6144" width="11.5546875" style="96"/>
    <col min="6145" max="6145" width="1.33203125" style="96" customWidth="1"/>
    <col min="6146" max="6146" width="11.5546875" style="96"/>
    <col min="6147" max="6147" width="12.5546875" style="96" customWidth="1"/>
    <col min="6148" max="6148" width="12.88671875" style="96" customWidth="1"/>
    <col min="6149" max="6149" width="2.5546875" style="96" customWidth="1"/>
    <col min="6150" max="6151" width="11.5546875" style="96"/>
    <col min="6152" max="6152" width="26.5546875" style="96" customWidth="1"/>
    <col min="6153" max="6153" width="2.5546875" style="96" customWidth="1"/>
    <col min="6154" max="6154" width="17.5546875" style="96" customWidth="1"/>
    <col min="6155" max="6155" width="1.5546875" style="96" customWidth="1"/>
    <col min="6156" max="6157" width="0" style="96" hidden="1" customWidth="1"/>
    <col min="6158" max="6158" width="1.44140625" style="96" customWidth="1"/>
    <col min="6159" max="6400" width="11.5546875" style="96"/>
    <col min="6401" max="6401" width="1.33203125" style="96" customWidth="1"/>
    <col min="6402" max="6402" width="11.5546875" style="96"/>
    <col min="6403" max="6403" width="12.5546875" style="96" customWidth="1"/>
    <col min="6404" max="6404" width="12.88671875" style="96" customWidth="1"/>
    <col min="6405" max="6405" width="2.5546875" style="96" customWidth="1"/>
    <col min="6406" max="6407" width="11.5546875" style="96"/>
    <col min="6408" max="6408" width="26.5546875" style="96" customWidth="1"/>
    <col min="6409" max="6409" width="2.5546875" style="96" customWidth="1"/>
    <col min="6410" max="6410" width="17.5546875" style="96" customWidth="1"/>
    <col min="6411" max="6411" width="1.5546875" style="96" customWidth="1"/>
    <col min="6412" max="6413" width="0" style="96" hidden="1" customWidth="1"/>
    <col min="6414" max="6414" width="1.44140625" style="96" customWidth="1"/>
    <col min="6415" max="6656" width="11.5546875" style="96"/>
    <col min="6657" max="6657" width="1.33203125" style="96" customWidth="1"/>
    <col min="6658" max="6658" width="11.5546875" style="96"/>
    <col min="6659" max="6659" width="12.5546875" style="96" customWidth="1"/>
    <col min="6660" max="6660" width="12.88671875" style="96" customWidth="1"/>
    <col min="6661" max="6661" width="2.5546875" style="96" customWidth="1"/>
    <col min="6662" max="6663" width="11.5546875" style="96"/>
    <col min="6664" max="6664" width="26.5546875" style="96" customWidth="1"/>
    <col min="6665" max="6665" width="2.5546875" style="96" customWidth="1"/>
    <col min="6666" max="6666" width="17.5546875" style="96" customWidth="1"/>
    <col min="6667" max="6667" width="1.5546875" style="96" customWidth="1"/>
    <col min="6668" max="6669" width="0" style="96" hidden="1" customWidth="1"/>
    <col min="6670" max="6670" width="1.44140625" style="96" customWidth="1"/>
    <col min="6671" max="6912" width="11.5546875" style="96"/>
    <col min="6913" max="6913" width="1.33203125" style="96" customWidth="1"/>
    <col min="6914" max="6914" width="11.5546875" style="96"/>
    <col min="6915" max="6915" width="12.5546875" style="96" customWidth="1"/>
    <col min="6916" max="6916" width="12.88671875" style="96" customWidth="1"/>
    <col min="6917" max="6917" width="2.5546875" style="96" customWidth="1"/>
    <col min="6918" max="6919" width="11.5546875" style="96"/>
    <col min="6920" max="6920" width="26.5546875" style="96" customWidth="1"/>
    <col min="6921" max="6921" width="2.5546875" style="96" customWidth="1"/>
    <col min="6922" max="6922" width="17.5546875" style="96" customWidth="1"/>
    <col min="6923" max="6923" width="1.5546875" style="96" customWidth="1"/>
    <col min="6924" max="6925" width="0" style="96" hidden="1" customWidth="1"/>
    <col min="6926" max="6926" width="1.44140625" style="96" customWidth="1"/>
    <col min="6927" max="7168" width="11.5546875" style="96"/>
    <col min="7169" max="7169" width="1.33203125" style="96" customWidth="1"/>
    <col min="7170" max="7170" width="11.5546875" style="96"/>
    <col min="7171" max="7171" width="12.5546875" style="96" customWidth="1"/>
    <col min="7172" max="7172" width="12.88671875" style="96" customWidth="1"/>
    <col min="7173" max="7173" width="2.5546875" style="96" customWidth="1"/>
    <col min="7174" max="7175" width="11.5546875" style="96"/>
    <col min="7176" max="7176" width="26.5546875" style="96" customWidth="1"/>
    <col min="7177" max="7177" width="2.5546875" style="96" customWidth="1"/>
    <col min="7178" max="7178" width="17.5546875" style="96" customWidth="1"/>
    <col min="7179" max="7179" width="1.5546875" style="96" customWidth="1"/>
    <col min="7180" max="7181" width="0" style="96" hidden="1" customWidth="1"/>
    <col min="7182" max="7182" width="1.44140625" style="96" customWidth="1"/>
    <col min="7183" max="7424" width="11.5546875" style="96"/>
    <col min="7425" max="7425" width="1.33203125" style="96" customWidth="1"/>
    <col min="7426" max="7426" width="11.5546875" style="96"/>
    <col min="7427" max="7427" width="12.5546875" style="96" customWidth="1"/>
    <col min="7428" max="7428" width="12.88671875" style="96" customWidth="1"/>
    <col min="7429" max="7429" width="2.5546875" style="96" customWidth="1"/>
    <col min="7430" max="7431" width="11.5546875" style="96"/>
    <col min="7432" max="7432" width="26.5546875" style="96" customWidth="1"/>
    <col min="7433" max="7433" width="2.5546875" style="96" customWidth="1"/>
    <col min="7434" max="7434" width="17.5546875" style="96" customWidth="1"/>
    <col min="7435" max="7435" width="1.5546875" style="96" customWidth="1"/>
    <col min="7436" max="7437" width="0" style="96" hidden="1" customWidth="1"/>
    <col min="7438" max="7438" width="1.44140625" style="96" customWidth="1"/>
    <col min="7439" max="7680" width="11.5546875" style="96"/>
    <col min="7681" max="7681" width="1.33203125" style="96" customWidth="1"/>
    <col min="7682" max="7682" width="11.5546875" style="96"/>
    <col min="7683" max="7683" width="12.5546875" style="96" customWidth="1"/>
    <col min="7684" max="7684" width="12.88671875" style="96" customWidth="1"/>
    <col min="7685" max="7685" width="2.5546875" style="96" customWidth="1"/>
    <col min="7686" max="7687" width="11.5546875" style="96"/>
    <col min="7688" max="7688" width="26.5546875" style="96" customWidth="1"/>
    <col min="7689" max="7689" width="2.5546875" style="96" customWidth="1"/>
    <col min="7690" max="7690" width="17.5546875" style="96" customWidth="1"/>
    <col min="7691" max="7691" width="1.5546875" style="96" customWidth="1"/>
    <col min="7692" max="7693" width="0" style="96" hidden="1" customWidth="1"/>
    <col min="7694" max="7694" width="1.44140625" style="96" customWidth="1"/>
    <col min="7695" max="7936" width="11.5546875" style="96"/>
    <col min="7937" max="7937" width="1.33203125" style="96" customWidth="1"/>
    <col min="7938" max="7938" width="11.5546875" style="96"/>
    <col min="7939" max="7939" width="12.5546875" style="96" customWidth="1"/>
    <col min="7940" max="7940" width="12.88671875" style="96" customWidth="1"/>
    <col min="7941" max="7941" width="2.5546875" style="96" customWidth="1"/>
    <col min="7942" max="7943" width="11.5546875" style="96"/>
    <col min="7944" max="7944" width="26.5546875" style="96" customWidth="1"/>
    <col min="7945" max="7945" width="2.5546875" style="96" customWidth="1"/>
    <col min="7946" max="7946" width="17.5546875" style="96" customWidth="1"/>
    <col min="7947" max="7947" width="1.5546875" style="96" customWidth="1"/>
    <col min="7948" max="7949" width="0" style="96" hidden="1" customWidth="1"/>
    <col min="7950" max="7950" width="1.44140625" style="96" customWidth="1"/>
    <col min="7951" max="8192" width="11.5546875" style="96"/>
    <col min="8193" max="8193" width="1.33203125" style="96" customWidth="1"/>
    <col min="8194" max="8194" width="11.5546875" style="96"/>
    <col min="8195" max="8195" width="12.5546875" style="96" customWidth="1"/>
    <col min="8196" max="8196" width="12.88671875" style="96" customWidth="1"/>
    <col min="8197" max="8197" width="2.5546875" style="96" customWidth="1"/>
    <col min="8198" max="8199" width="11.5546875" style="96"/>
    <col min="8200" max="8200" width="26.5546875" style="96" customWidth="1"/>
    <col min="8201" max="8201" width="2.5546875" style="96" customWidth="1"/>
    <col min="8202" max="8202" width="17.5546875" style="96" customWidth="1"/>
    <col min="8203" max="8203" width="1.5546875" style="96" customWidth="1"/>
    <col min="8204" max="8205" width="0" style="96" hidden="1" customWidth="1"/>
    <col min="8206" max="8206" width="1.44140625" style="96" customWidth="1"/>
    <col min="8207" max="8448" width="11.5546875" style="96"/>
    <col min="8449" max="8449" width="1.33203125" style="96" customWidth="1"/>
    <col min="8450" max="8450" width="11.5546875" style="96"/>
    <col min="8451" max="8451" width="12.5546875" style="96" customWidth="1"/>
    <col min="8452" max="8452" width="12.88671875" style="96" customWidth="1"/>
    <col min="8453" max="8453" width="2.5546875" style="96" customWidth="1"/>
    <col min="8454" max="8455" width="11.5546875" style="96"/>
    <col min="8456" max="8456" width="26.5546875" style="96" customWidth="1"/>
    <col min="8457" max="8457" width="2.5546875" style="96" customWidth="1"/>
    <col min="8458" max="8458" width="17.5546875" style="96" customWidth="1"/>
    <col min="8459" max="8459" width="1.5546875" style="96" customWidth="1"/>
    <col min="8460" max="8461" width="0" style="96" hidden="1" customWidth="1"/>
    <col min="8462" max="8462" width="1.44140625" style="96" customWidth="1"/>
    <col min="8463" max="8704" width="11.5546875" style="96"/>
    <col min="8705" max="8705" width="1.33203125" style="96" customWidth="1"/>
    <col min="8706" max="8706" width="11.5546875" style="96"/>
    <col min="8707" max="8707" width="12.5546875" style="96" customWidth="1"/>
    <col min="8708" max="8708" width="12.88671875" style="96" customWidth="1"/>
    <col min="8709" max="8709" width="2.5546875" style="96" customWidth="1"/>
    <col min="8710" max="8711" width="11.5546875" style="96"/>
    <col min="8712" max="8712" width="26.5546875" style="96" customWidth="1"/>
    <col min="8713" max="8713" width="2.5546875" style="96" customWidth="1"/>
    <col min="8714" max="8714" width="17.5546875" style="96" customWidth="1"/>
    <col min="8715" max="8715" width="1.5546875" style="96" customWidth="1"/>
    <col min="8716" max="8717" width="0" style="96" hidden="1" customWidth="1"/>
    <col min="8718" max="8718" width="1.44140625" style="96" customWidth="1"/>
    <col min="8719" max="8960" width="11.5546875" style="96"/>
    <col min="8961" max="8961" width="1.33203125" style="96" customWidth="1"/>
    <col min="8962" max="8962" width="11.5546875" style="96"/>
    <col min="8963" max="8963" width="12.5546875" style="96" customWidth="1"/>
    <col min="8964" max="8964" width="12.88671875" style="96" customWidth="1"/>
    <col min="8965" max="8965" width="2.5546875" style="96" customWidth="1"/>
    <col min="8966" max="8967" width="11.5546875" style="96"/>
    <col min="8968" max="8968" width="26.5546875" style="96" customWidth="1"/>
    <col min="8969" max="8969" width="2.5546875" style="96" customWidth="1"/>
    <col min="8970" max="8970" width="17.5546875" style="96" customWidth="1"/>
    <col min="8971" max="8971" width="1.5546875" style="96" customWidth="1"/>
    <col min="8972" max="8973" width="0" style="96" hidden="1" customWidth="1"/>
    <col min="8974" max="8974" width="1.44140625" style="96" customWidth="1"/>
    <col min="8975" max="9216" width="11.5546875" style="96"/>
    <col min="9217" max="9217" width="1.33203125" style="96" customWidth="1"/>
    <col min="9218" max="9218" width="11.5546875" style="96"/>
    <col min="9219" max="9219" width="12.5546875" style="96" customWidth="1"/>
    <col min="9220" max="9220" width="12.88671875" style="96" customWidth="1"/>
    <col min="9221" max="9221" width="2.5546875" style="96" customWidth="1"/>
    <col min="9222" max="9223" width="11.5546875" style="96"/>
    <col min="9224" max="9224" width="26.5546875" style="96" customWidth="1"/>
    <col min="9225" max="9225" width="2.5546875" style="96" customWidth="1"/>
    <col min="9226" max="9226" width="17.5546875" style="96" customWidth="1"/>
    <col min="9227" max="9227" width="1.5546875" style="96" customWidth="1"/>
    <col min="9228" max="9229" width="0" style="96" hidden="1" customWidth="1"/>
    <col min="9230" max="9230" width="1.44140625" style="96" customWidth="1"/>
    <col min="9231" max="9472" width="11.5546875" style="96"/>
    <col min="9473" max="9473" width="1.33203125" style="96" customWidth="1"/>
    <col min="9474" max="9474" width="11.5546875" style="96"/>
    <col min="9475" max="9475" width="12.5546875" style="96" customWidth="1"/>
    <col min="9476" max="9476" width="12.88671875" style="96" customWidth="1"/>
    <col min="9477" max="9477" width="2.5546875" style="96" customWidth="1"/>
    <col min="9478" max="9479" width="11.5546875" style="96"/>
    <col min="9480" max="9480" width="26.5546875" style="96" customWidth="1"/>
    <col min="9481" max="9481" width="2.5546875" style="96" customWidth="1"/>
    <col min="9482" max="9482" width="17.5546875" style="96" customWidth="1"/>
    <col min="9483" max="9483" width="1.5546875" style="96" customWidth="1"/>
    <col min="9484" max="9485" width="0" style="96" hidden="1" customWidth="1"/>
    <col min="9486" max="9486" width="1.44140625" style="96" customWidth="1"/>
    <col min="9487" max="9728" width="11.5546875" style="96"/>
    <col min="9729" max="9729" width="1.33203125" style="96" customWidth="1"/>
    <col min="9730" max="9730" width="11.5546875" style="96"/>
    <col min="9731" max="9731" width="12.5546875" style="96" customWidth="1"/>
    <col min="9732" max="9732" width="12.88671875" style="96" customWidth="1"/>
    <col min="9733" max="9733" width="2.5546875" style="96" customWidth="1"/>
    <col min="9734" max="9735" width="11.5546875" style="96"/>
    <col min="9736" max="9736" width="26.5546875" style="96" customWidth="1"/>
    <col min="9737" max="9737" width="2.5546875" style="96" customWidth="1"/>
    <col min="9738" max="9738" width="17.5546875" style="96" customWidth="1"/>
    <col min="9739" max="9739" width="1.5546875" style="96" customWidth="1"/>
    <col min="9740" max="9741" width="0" style="96" hidden="1" customWidth="1"/>
    <col min="9742" max="9742" width="1.44140625" style="96" customWidth="1"/>
    <col min="9743" max="9984" width="11.5546875" style="96"/>
    <col min="9985" max="9985" width="1.33203125" style="96" customWidth="1"/>
    <col min="9986" max="9986" width="11.5546875" style="96"/>
    <col min="9987" max="9987" width="12.5546875" style="96" customWidth="1"/>
    <col min="9988" max="9988" width="12.88671875" style="96" customWidth="1"/>
    <col min="9989" max="9989" width="2.5546875" style="96" customWidth="1"/>
    <col min="9990" max="9991" width="11.5546875" style="96"/>
    <col min="9992" max="9992" width="26.5546875" style="96" customWidth="1"/>
    <col min="9993" max="9993" width="2.5546875" style="96" customWidth="1"/>
    <col min="9994" max="9994" width="17.5546875" style="96" customWidth="1"/>
    <col min="9995" max="9995" width="1.5546875" style="96" customWidth="1"/>
    <col min="9996" max="9997" width="0" style="96" hidden="1" customWidth="1"/>
    <col min="9998" max="9998" width="1.44140625" style="96" customWidth="1"/>
    <col min="9999" max="10240" width="11.5546875" style="96"/>
    <col min="10241" max="10241" width="1.33203125" style="96" customWidth="1"/>
    <col min="10242" max="10242" width="11.5546875" style="96"/>
    <col min="10243" max="10243" width="12.5546875" style="96" customWidth="1"/>
    <col min="10244" max="10244" width="12.88671875" style="96" customWidth="1"/>
    <col min="10245" max="10245" width="2.5546875" style="96" customWidth="1"/>
    <col min="10246" max="10247" width="11.5546875" style="96"/>
    <col min="10248" max="10248" width="26.5546875" style="96" customWidth="1"/>
    <col min="10249" max="10249" width="2.5546875" style="96" customWidth="1"/>
    <col min="10250" max="10250" width="17.5546875" style="96" customWidth="1"/>
    <col min="10251" max="10251" width="1.5546875" style="96" customWidth="1"/>
    <col min="10252" max="10253" width="0" style="96" hidden="1" customWidth="1"/>
    <col min="10254" max="10254" width="1.44140625" style="96" customWidth="1"/>
    <col min="10255" max="10496" width="11.5546875" style="96"/>
    <col min="10497" max="10497" width="1.33203125" style="96" customWidth="1"/>
    <col min="10498" max="10498" width="11.5546875" style="96"/>
    <col min="10499" max="10499" width="12.5546875" style="96" customWidth="1"/>
    <col min="10500" max="10500" width="12.88671875" style="96" customWidth="1"/>
    <col min="10501" max="10501" width="2.5546875" style="96" customWidth="1"/>
    <col min="10502" max="10503" width="11.5546875" style="96"/>
    <col min="10504" max="10504" width="26.5546875" style="96" customWidth="1"/>
    <col min="10505" max="10505" width="2.5546875" style="96" customWidth="1"/>
    <col min="10506" max="10506" width="17.5546875" style="96" customWidth="1"/>
    <col min="10507" max="10507" width="1.5546875" style="96" customWidth="1"/>
    <col min="10508" max="10509" width="0" style="96" hidden="1" customWidth="1"/>
    <col min="10510" max="10510" width="1.44140625" style="96" customWidth="1"/>
    <col min="10511" max="10752" width="11.5546875" style="96"/>
    <col min="10753" max="10753" width="1.33203125" style="96" customWidth="1"/>
    <col min="10754" max="10754" width="11.5546875" style="96"/>
    <col min="10755" max="10755" width="12.5546875" style="96" customWidth="1"/>
    <col min="10756" max="10756" width="12.88671875" style="96" customWidth="1"/>
    <col min="10757" max="10757" width="2.5546875" style="96" customWidth="1"/>
    <col min="10758" max="10759" width="11.5546875" style="96"/>
    <col min="10760" max="10760" width="26.5546875" style="96" customWidth="1"/>
    <col min="10761" max="10761" width="2.5546875" style="96" customWidth="1"/>
    <col min="10762" max="10762" width="17.5546875" style="96" customWidth="1"/>
    <col min="10763" max="10763" width="1.5546875" style="96" customWidth="1"/>
    <col min="10764" max="10765" width="0" style="96" hidden="1" customWidth="1"/>
    <col min="10766" max="10766" width="1.44140625" style="96" customWidth="1"/>
    <col min="10767" max="11008" width="11.5546875" style="96"/>
    <col min="11009" max="11009" width="1.33203125" style="96" customWidth="1"/>
    <col min="11010" max="11010" width="11.5546875" style="96"/>
    <col min="11011" max="11011" width="12.5546875" style="96" customWidth="1"/>
    <col min="11012" max="11012" width="12.88671875" style="96" customWidth="1"/>
    <col min="11013" max="11013" width="2.5546875" style="96" customWidth="1"/>
    <col min="11014" max="11015" width="11.5546875" style="96"/>
    <col min="11016" max="11016" width="26.5546875" style="96" customWidth="1"/>
    <col min="11017" max="11017" width="2.5546875" style="96" customWidth="1"/>
    <col min="11018" max="11018" width="17.5546875" style="96" customWidth="1"/>
    <col min="11019" max="11019" width="1.5546875" style="96" customWidth="1"/>
    <col min="11020" max="11021" width="0" style="96" hidden="1" customWidth="1"/>
    <col min="11022" max="11022" width="1.44140625" style="96" customWidth="1"/>
    <col min="11023" max="11264" width="11.5546875" style="96"/>
    <col min="11265" max="11265" width="1.33203125" style="96" customWidth="1"/>
    <col min="11266" max="11266" width="11.5546875" style="96"/>
    <col min="11267" max="11267" width="12.5546875" style="96" customWidth="1"/>
    <col min="11268" max="11268" width="12.88671875" style="96" customWidth="1"/>
    <col min="11269" max="11269" width="2.5546875" style="96" customWidth="1"/>
    <col min="11270" max="11271" width="11.5546875" style="96"/>
    <col min="11272" max="11272" width="26.5546875" style="96" customWidth="1"/>
    <col min="11273" max="11273" width="2.5546875" style="96" customWidth="1"/>
    <col min="11274" max="11274" width="17.5546875" style="96" customWidth="1"/>
    <col min="11275" max="11275" width="1.5546875" style="96" customWidth="1"/>
    <col min="11276" max="11277" width="0" style="96" hidden="1" customWidth="1"/>
    <col min="11278" max="11278" width="1.44140625" style="96" customWidth="1"/>
    <col min="11279" max="11520" width="11.5546875" style="96"/>
    <col min="11521" max="11521" width="1.33203125" style="96" customWidth="1"/>
    <col min="11522" max="11522" width="11.5546875" style="96"/>
    <col min="11523" max="11523" width="12.5546875" style="96" customWidth="1"/>
    <col min="11524" max="11524" width="12.88671875" style="96" customWidth="1"/>
    <col min="11525" max="11525" width="2.5546875" style="96" customWidth="1"/>
    <col min="11526" max="11527" width="11.5546875" style="96"/>
    <col min="11528" max="11528" width="26.5546875" style="96" customWidth="1"/>
    <col min="11529" max="11529" width="2.5546875" style="96" customWidth="1"/>
    <col min="11530" max="11530" width="17.5546875" style="96" customWidth="1"/>
    <col min="11531" max="11531" width="1.5546875" style="96" customWidth="1"/>
    <col min="11532" max="11533" width="0" style="96" hidden="1" customWidth="1"/>
    <col min="11534" max="11534" width="1.44140625" style="96" customWidth="1"/>
    <col min="11535" max="11776" width="11.5546875" style="96"/>
    <col min="11777" max="11777" width="1.33203125" style="96" customWidth="1"/>
    <col min="11778" max="11778" width="11.5546875" style="96"/>
    <col min="11779" max="11779" width="12.5546875" style="96" customWidth="1"/>
    <col min="11780" max="11780" width="12.88671875" style="96" customWidth="1"/>
    <col min="11781" max="11781" width="2.5546875" style="96" customWidth="1"/>
    <col min="11782" max="11783" width="11.5546875" style="96"/>
    <col min="11784" max="11784" width="26.5546875" style="96" customWidth="1"/>
    <col min="11785" max="11785" width="2.5546875" style="96" customWidth="1"/>
    <col min="11786" max="11786" width="17.5546875" style="96" customWidth="1"/>
    <col min="11787" max="11787" width="1.5546875" style="96" customWidth="1"/>
    <col min="11788" max="11789" width="0" style="96" hidden="1" customWidth="1"/>
    <col min="11790" max="11790" width="1.44140625" style="96" customWidth="1"/>
    <col min="11791" max="12032" width="11.5546875" style="96"/>
    <col min="12033" max="12033" width="1.33203125" style="96" customWidth="1"/>
    <col min="12034" max="12034" width="11.5546875" style="96"/>
    <col min="12035" max="12035" width="12.5546875" style="96" customWidth="1"/>
    <col min="12036" max="12036" width="12.88671875" style="96" customWidth="1"/>
    <col min="12037" max="12037" width="2.5546875" style="96" customWidth="1"/>
    <col min="12038" max="12039" width="11.5546875" style="96"/>
    <col min="12040" max="12040" width="26.5546875" style="96" customWidth="1"/>
    <col min="12041" max="12041" width="2.5546875" style="96" customWidth="1"/>
    <col min="12042" max="12042" width="17.5546875" style="96" customWidth="1"/>
    <col min="12043" max="12043" width="1.5546875" style="96" customWidth="1"/>
    <col min="12044" max="12045" width="0" style="96" hidden="1" customWidth="1"/>
    <col min="12046" max="12046" width="1.44140625" style="96" customWidth="1"/>
    <col min="12047" max="12288" width="11.5546875" style="96"/>
    <col min="12289" max="12289" width="1.33203125" style="96" customWidth="1"/>
    <col min="12290" max="12290" width="11.5546875" style="96"/>
    <col min="12291" max="12291" width="12.5546875" style="96" customWidth="1"/>
    <col min="12292" max="12292" width="12.88671875" style="96" customWidth="1"/>
    <col min="12293" max="12293" width="2.5546875" style="96" customWidth="1"/>
    <col min="12294" max="12295" width="11.5546875" style="96"/>
    <col min="12296" max="12296" width="26.5546875" style="96" customWidth="1"/>
    <col min="12297" max="12297" width="2.5546875" style="96" customWidth="1"/>
    <col min="12298" max="12298" width="17.5546875" style="96" customWidth="1"/>
    <col min="12299" max="12299" width="1.5546875" style="96" customWidth="1"/>
    <col min="12300" max="12301" width="0" style="96" hidden="1" customWidth="1"/>
    <col min="12302" max="12302" width="1.44140625" style="96" customWidth="1"/>
    <col min="12303" max="12544" width="11.5546875" style="96"/>
    <col min="12545" max="12545" width="1.33203125" style="96" customWidth="1"/>
    <col min="12546" max="12546" width="11.5546875" style="96"/>
    <col min="12547" max="12547" width="12.5546875" style="96" customWidth="1"/>
    <col min="12548" max="12548" width="12.88671875" style="96" customWidth="1"/>
    <col min="12549" max="12549" width="2.5546875" style="96" customWidth="1"/>
    <col min="12550" max="12551" width="11.5546875" style="96"/>
    <col min="12552" max="12552" width="26.5546875" style="96" customWidth="1"/>
    <col min="12553" max="12553" width="2.5546875" style="96" customWidth="1"/>
    <col min="12554" max="12554" width="17.5546875" style="96" customWidth="1"/>
    <col min="12555" max="12555" width="1.5546875" style="96" customWidth="1"/>
    <col min="12556" max="12557" width="0" style="96" hidden="1" customWidth="1"/>
    <col min="12558" max="12558" width="1.44140625" style="96" customWidth="1"/>
    <col min="12559" max="12800" width="11.5546875" style="96"/>
    <col min="12801" max="12801" width="1.33203125" style="96" customWidth="1"/>
    <col min="12802" max="12802" width="11.5546875" style="96"/>
    <col min="12803" max="12803" width="12.5546875" style="96" customWidth="1"/>
    <col min="12804" max="12804" width="12.88671875" style="96" customWidth="1"/>
    <col min="12805" max="12805" width="2.5546875" style="96" customWidth="1"/>
    <col min="12806" max="12807" width="11.5546875" style="96"/>
    <col min="12808" max="12808" width="26.5546875" style="96" customWidth="1"/>
    <col min="12809" max="12809" width="2.5546875" style="96" customWidth="1"/>
    <col min="12810" max="12810" width="17.5546875" style="96" customWidth="1"/>
    <col min="12811" max="12811" width="1.5546875" style="96" customWidth="1"/>
    <col min="12812" max="12813" width="0" style="96" hidden="1" customWidth="1"/>
    <col min="12814" max="12814" width="1.44140625" style="96" customWidth="1"/>
    <col min="12815" max="13056" width="11.5546875" style="96"/>
    <col min="13057" max="13057" width="1.33203125" style="96" customWidth="1"/>
    <col min="13058" max="13058" width="11.5546875" style="96"/>
    <col min="13059" max="13059" width="12.5546875" style="96" customWidth="1"/>
    <col min="13060" max="13060" width="12.88671875" style="96" customWidth="1"/>
    <col min="13061" max="13061" width="2.5546875" style="96" customWidth="1"/>
    <col min="13062" max="13063" width="11.5546875" style="96"/>
    <col min="13064" max="13064" width="26.5546875" style="96" customWidth="1"/>
    <col min="13065" max="13065" width="2.5546875" style="96" customWidth="1"/>
    <col min="13066" max="13066" width="17.5546875" style="96" customWidth="1"/>
    <col min="13067" max="13067" width="1.5546875" style="96" customWidth="1"/>
    <col min="13068" max="13069" width="0" style="96" hidden="1" customWidth="1"/>
    <col min="13070" max="13070" width="1.44140625" style="96" customWidth="1"/>
    <col min="13071" max="13312" width="11.5546875" style="96"/>
    <col min="13313" max="13313" width="1.33203125" style="96" customWidth="1"/>
    <col min="13314" max="13314" width="11.5546875" style="96"/>
    <col min="13315" max="13315" width="12.5546875" style="96" customWidth="1"/>
    <col min="13316" max="13316" width="12.88671875" style="96" customWidth="1"/>
    <col min="13317" max="13317" width="2.5546875" style="96" customWidth="1"/>
    <col min="13318" max="13319" width="11.5546875" style="96"/>
    <col min="13320" max="13320" width="26.5546875" style="96" customWidth="1"/>
    <col min="13321" max="13321" width="2.5546875" style="96" customWidth="1"/>
    <col min="13322" max="13322" width="17.5546875" style="96" customWidth="1"/>
    <col min="13323" max="13323" width="1.5546875" style="96" customWidth="1"/>
    <col min="13324" max="13325" width="0" style="96" hidden="1" customWidth="1"/>
    <col min="13326" max="13326" width="1.44140625" style="96" customWidth="1"/>
    <col min="13327" max="13568" width="11.5546875" style="96"/>
    <col min="13569" max="13569" width="1.33203125" style="96" customWidth="1"/>
    <col min="13570" max="13570" width="11.5546875" style="96"/>
    <col min="13571" max="13571" width="12.5546875" style="96" customWidth="1"/>
    <col min="13572" max="13572" width="12.88671875" style="96" customWidth="1"/>
    <col min="13573" max="13573" width="2.5546875" style="96" customWidth="1"/>
    <col min="13574" max="13575" width="11.5546875" style="96"/>
    <col min="13576" max="13576" width="26.5546875" style="96" customWidth="1"/>
    <col min="13577" max="13577" width="2.5546875" style="96" customWidth="1"/>
    <col min="13578" max="13578" width="17.5546875" style="96" customWidth="1"/>
    <col min="13579" max="13579" width="1.5546875" style="96" customWidth="1"/>
    <col min="13580" max="13581" width="0" style="96" hidden="1" customWidth="1"/>
    <col min="13582" max="13582" width="1.44140625" style="96" customWidth="1"/>
    <col min="13583" max="13824" width="11.5546875" style="96"/>
    <col min="13825" max="13825" width="1.33203125" style="96" customWidth="1"/>
    <col min="13826" max="13826" width="11.5546875" style="96"/>
    <col min="13827" max="13827" width="12.5546875" style="96" customWidth="1"/>
    <col min="13828" max="13828" width="12.88671875" style="96" customWidth="1"/>
    <col min="13829" max="13829" width="2.5546875" style="96" customWidth="1"/>
    <col min="13830" max="13831" width="11.5546875" style="96"/>
    <col min="13832" max="13832" width="26.5546875" style="96" customWidth="1"/>
    <col min="13833" max="13833" width="2.5546875" style="96" customWidth="1"/>
    <col min="13834" max="13834" width="17.5546875" style="96" customWidth="1"/>
    <col min="13835" max="13835" width="1.5546875" style="96" customWidth="1"/>
    <col min="13836" max="13837" width="0" style="96" hidden="1" customWidth="1"/>
    <col min="13838" max="13838" width="1.44140625" style="96" customWidth="1"/>
    <col min="13839" max="14080" width="11.5546875" style="96"/>
    <col min="14081" max="14081" width="1.33203125" style="96" customWidth="1"/>
    <col min="14082" max="14082" width="11.5546875" style="96"/>
    <col min="14083" max="14083" width="12.5546875" style="96" customWidth="1"/>
    <col min="14084" max="14084" width="12.88671875" style="96" customWidth="1"/>
    <col min="14085" max="14085" width="2.5546875" style="96" customWidth="1"/>
    <col min="14086" max="14087" width="11.5546875" style="96"/>
    <col min="14088" max="14088" width="26.5546875" style="96" customWidth="1"/>
    <col min="14089" max="14089" width="2.5546875" style="96" customWidth="1"/>
    <col min="14090" max="14090" width="17.5546875" style="96" customWidth="1"/>
    <col min="14091" max="14091" width="1.5546875" style="96" customWidth="1"/>
    <col min="14092" max="14093" width="0" style="96" hidden="1" customWidth="1"/>
    <col min="14094" max="14094" width="1.44140625" style="96" customWidth="1"/>
    <col min="14095" max="14336" width="11.5546875" style="96"/>
    <col min="14337" max="14337" width="1.33203125" style="96" customWidth="1"/>
    <col min="14338" max="14338" width="11.5546875" style="96"/>
    <col min="14339" max="14339" width="12.5546875" style="96" customWidth="1"/>
    <col min="14340" max="14340" width="12.88671875" style="96" customWidth="1"/>
    <col min="14341" max="14341" width="2.5546875" style="96" customWidth="1"/>
    <col min="14342" max="14343" width="11.5546875" style="96"/>
    <col min="14344" max="14344" width="26.5546875" style="96" customWidth="1"/>
    <col min="14345" max="14345" width="2.5546875" style="96" customWidth="1"/>
    <col min="14346" max="14346" width="17.5546875" style="96" customWidth="1"/>
    <col min="14347" max="14347" width="1.5546875" style="96" customWidth="1"/>
    <col min="14348" max="14349" width="0" style="96" hidden="1" customWidth="1"/>
    <col min="14350" max="14350" width="1.44140625" style="96" customWidth="1"/>
    <col min="14351" max="14592" width="11.5546875" style="96"/>
    <col min="14593" max="14593" width="1.33203125" style="96" customWidth="1"/>
    <col min="14594" max="14594" width="11.5546875" style="96"/>
    <col min="14595" max="14595" width="12.5546875" style="96" customWidth="1"/>
    <col min="14596" max="14596" width="12.88671875" style="96" customWidth="1"/>
    <col min="14597" max="14597" width="2.5546875" style="96" customWidth="1"/>
    <col min="14598" max="14599" width="11.5546875" style="96"/>
    <col min="14600" max="14600" width="26.5546875" style="96" customWidth="1"/>
    <col min="14601" max="14601" width="2.5546875" style="96" customWidth="1"/>
    <col min="14602" max="14602" width="17.5546875" style="96" customWidth="1"/>
    <col min="14603" max="14603" width="1.5546875" style="96" customWidth="1"/>
    <col min="14604" max="14605" width="0" style="96" hidden="1" customWidth="1"/>
    <col min="14606" max="14606" width="1.44140625" style="96" customWidth="1"/>
    <col min="14607" max="14848" width="11.5546875" style="96"/>
    <col min="14849" max="14849" width="1.33203125" style="96" customWidth="1"/>
    <col min="14850" max="14850" width="11.5546875" style="96"/>
    <col min="14851" max="14851" width="12.5546875" style="96" customWidth="1"/>
    <col min="14852" max="14852" width="12.88671875" style="96" customWidth="1"/>
    <col min="14853" max="14853" width="2.5546875" style="96" customWidth="1"/>
    <col min="14854" max="14855" width="11.5546875" style="96"/>
    <col min="14856" max="14856" width="26.5546875" style="96" customWidth="1"/>
    <col min="14857" max="14857" width="2.5546875" style="96" customWidth="1"/>
    <col min="14858" max="14858" width="17.5546875" style="96" customWidth="1"/>
    <col min="14859" max="14859" width="1.5546875" style="96" customWidth="1"/>
    <col min="14860" max="14861" width="0" style="96" hidden="1" customWidth="1"/>
    <col min="14862" max="14862" width="1.44140625" style="96" customWidth="1"/>
    <col min="14863" max="15104" width="11.5546875" style="96"/>
    <col min="15105" max="15105" width="1.33203125" style="96" customWidth="1"/>
    <col min="15106" max="15106" width="11.5546875" style="96"/>
    <col min="15107" max="15107" width="12.5546875" style="96" customWidth="1"/>
    <col min="15108" max="15108" width="12.88671875" style="96" customWidth="1"/>
    <col min="15109" max="15109" width="2.5546875" style="96" customWidth="1"/>
    <col min="15110" max="15111" width="11.5546875" style="96"/>
    <col min="15112" max="15112" width="26.5546875" style="96" customWidth="1"/>
    <col min="15113" max="15113" width="2.5546875" style="96" customWidth="1"/>
    <col min="15114" max="15114" width="17.5546875" style="96" customWidth="1"/>
    <col min="15115" max="15115" width="1.5546875" style="96" customWidth="1"/>
    <col min="15116" max="15117" width="0" style="96" hidden="1" customWidth="1"/>
    <col min="15118" max="15118" width="1.44140625" style="96" customWidth="1"/>
    <col min="15119" max="15360" width="11.5546875" style="96"/>
    <col min="15361" max="15361" width="1.33203125" style="96" customWidth="1"/>
    <col min="15362" max="15362" width="11.5546875" style="96"/>
    <col min="15363" max="15363" width="12.5546875" style="96" customWidth="1"/>
    <col min="15364" max="15364" width="12.88671875" style="96" customWidth="1"/>
    <col min="15365" max="15365" width="2.5546875" style="96" customWidth="1"/>
    <col min="15366" max="15367" width="11.5546875" style="96"/>
    <col min="15368" max="15368" width="26.5546875" style="96" customWidth="1"/>
    <col min="15369" max="15369" width="2.5546875" style="96" customWidth="1"/>
    <col min="15370" max="15370" width="17.5546875" style="96" customWidth="1"/>
    <col min="15371" max="15371" width="1.5546875" style="96" customWidth="1"/>
    <col min="15372" max="15373" width="0" style="96" hidden="1" customWidth="1"/>
    <col min="15374" max="15374" width="1.44140625" style="96" customWidth="1"/>
    <col min="15375" max="15616" width="11.5546875" style="96"/>
    <col min="15617" max="15617" width="1.33203125" style="96" customWidth="1"/>
    <col min="15618" max="15618" width="11.5546875" style="96"/>
    <col min="15619" max="15619" width="12.5546875" style="96" customWidth="1"/>
    <col min="15620" max="15620" width="12.88671875" style="96" customWidth="1"/>
    <col min="15621" max="15621" width="2.5546875" style="96" customWidth="1"/>
    <col min="15622" max="15623" width="11.5546875" style="96"/>
    <col min="15624" max="15624" width="26.5546875" style="96" customWidth="1"/>
    <col min="15625" max="15625" width="2.5546875" style="96" customWidth="1"/>
    <col min="15626" max="15626" width="17.5546875" style="96" customWidth="1"/>
    <col min="15627" max="15627" width="1.5546875" style="96" customWidth="1"/>
    <col min="15628" max="15629" width="0" style="96" hidden="1" customWidth="1"/>
    <col min="15630" max="15630" width="1.44140625" style="96" customWidth="1"/>
    <col min="15631" max="15872" width="11.5546875" style="96"/>
    <col min="15873" max="15873" width="1.33203125" style="96" customWidth="1"/>
    <col min="15874" max="15874" width="11.5546875" style="96"/>
    <col min="15875" max="15875" width="12.5546875" style="96" customWidth="1"/>
    <col min="15876" max="15876" width="12.88671875" style="96" customWidth="1"/>
    <col min="15877" max="15877" width="2.5546875" style="96" customWidth="1"/>
    <col min="15878" max="15879" width="11.5546875" style="96"/>
    <col min="15880" max="15880" width="26.5546875" style="96" customWidth="1"/>
    <col min="15881" max="15881" width="2.5546875" style="96" customWidth="1"/>
    <col min="15882" max="15882" width="17.5546875" style="96" customWidth="1"/>
    <col min="15883" max="15883" width="1.5546875" style="96" customWidth="1"/>
    <col min="15884" max="15885" width="0" style="96" hidden="1" customWidth="1"/>
    <col min="15886" max="15886" width="1.44140625" style="96" customWidth="1"/>
    <col min="15887" max="16128" width="11.5546875" style="96"/>
    <col min="16129" max="16129" width="1.33203125" style="96" customWidth="1"/>
    <col min="16130" max="16130" width="11.5546875" style="96"/>
    <col min="16131" max="16131" width="12.5546875" style="96" customWidth="1"/>
    <col min="16132" max="16132" width="12.88671875" style="96" customWidth="1"/>
    <col min="16133" max="16133" width="2.5546875" style="96" customWidth="1"/>
    <col min="16134" max="16135" width="11.5546875" style="96"/>
    <col min="16136" max="16136" width="26.5546875" style="96" customWidth="1"/>
    <col min="16137" max="16137" width="2.5546875" style="96" customWidth="1"/>
    <col min="16138" max="16138" width="17.5546875" style="96" customWidth="1"/>
    <col min="16139" max="16139" width="1.5546875" style="96" customWidth="1"/>
    <col min="16140" max="16141" width="0" style="96" hidden="1" customWidth="1"/>
    <col min="16142" max="16142" width="1.44140625" style="96" customWidth="1"/>
    <col min="16143" max="16382" width="11.5546875" style="96"/>
    <col min="16383" max="16384" width="11.44140625" style="96" customWidth="1"/>
  </cols>
  <sheetData>
    <row r="1" spans="2:14" ht="5.25" customHeight="1" thickBot="1" x14ac:dyDescent="0.3"/>
    <row r="2" spans="2:14" ht="8.25" customHeight="1" thickTop="1" thickBot="1" x14ac:dyDescent="0.3"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9"/>
    </row>
    <row r="3" spans="2:14" ht="27" customHeight="1" x14ac:dyDescent="0.25">
      <c r="B3" s="100"/>
      <c r="C3" s="101" t="s">
        <v>186</v>
      </c>
      <c r="D3" s="102"/>
      <c r="E3" s="102"/>
      <c r="F3" s="102"/>
      <c r="G3" s="102"/>
      <c r="H3" s="102"/>
      <c r="I3" s="102"/>
      <c r="J3" s="102"/>
      <c r="K3" s="102"/>
      <c r="L3" s="102"/>
      <c r="M3" s="103"/>
      <c r="N3" s="104"/>
    </row>
    <row r="4" spans="2:14" s="110" customFormat="1" ht="20.25" customHeight="1" x14ac:dyDescent="0.35">
      <c r="B4" s="105"/>
      <c r="C4" s="106" t="s">
        <v>187</v>
      </c>
      <c r="D4" s="107"/>
      <c r="E4" s="107"/>
      <c r="F4" s="107"/>
      <c r="G4" s="107"/>
      <c r="H4" s="107"/>
      <c r="I4" s="107"/>
      <c r="J4" s="107"/>
      <c r="K4" s="107"/>
      <c r="L4" s="107"/>
      <c r="M4" s="108"/>
      <c r="N4" s="109"/>
    </row>
    <row r="5" spans="2:14" s="110" customFormat="1" ht="20.399999999999999" customHeight="1" x14ac:dyDescent="0.35">
      <c r="B5" s="105"/>
      <c r="C5" s="106"/>
      <c r="D5" s="107"/>
      <c r="E5" s="107"/>
      <c r="F5" s="107"/>
      <c r="G5" s="107"/>
      <c r="H5" s="107"/>
      <c r="I5" s="107"/>
      <c r="J5" s="107"/>
      <c r="K5" s="107"/>
      <c r="L5" s="107"/>
      <c r="M5" s="108"/>
      <c r="N5" s="109"/>
    </row>
    <row r="6" spans="2:14" s="110" customFormat="1" ht="20.399999999999999" customHeight="1" x14ac:dyDescent="0.35">
      <c r="B6" s="105"/>
      <c r="C6" s="111" t="s">
        <v>188</v>
      </c>
      <c r="D6" s="112"/>
      <c r="E6" s="112"/>
      <c r="F6" s="112"/>
      <c r="G6" s="112"/>
      <c r="H6" s="112"/>
      <c r="I6" s="112"/>
      <c r="J6" s="112"/>
      <c r="K6" s="112"/>
      <c r="L6" s="112"/>
      <c r="M6" s="113"/>
      <c r="N6" s="109"/>
    </row>
    <row r="7" spans="2:14" s="110" customFormat="1" ht="21" customHeight="1" x14ac:dyDescent="0.35">
      <c r="B7" s="105"/>
      <c r="C7" s="114"/>
      <c r="D7" s="115"/>
      <c r="E7" s="115"/>
      <c r="F7" s="115"/>
      <c r="G7" s="115"/>
      <c r="H7" s="115"/>
      <c r="I7" s="115"/>
      <c r="J7" s="115"/>
      <c r="K7" s="115"/>
      <c r="L7" s="115"/>
      <c r="M7" s="116"/>
      <c r="N7" s="109"/>
    </row>
    <row r="8" spans="2:14" s="110" customFormat="1" ht="21" thickBot="1" x14ac:dyDescent="0.4">
      <c r="B8" s="105"/>
      <c r="C8" s="117"/>
      <c r="D8" s="118"/>
      <c r="E8" s="118"/>
      <c r="F8" s="118"/>
      <c r="G8" s="118"/>
      <c r="H8" s="118"/>
      <c r="I8" s="118"/>
      <c r="J8" s="118"/>
      <c r="K8" s="118"/>
      <c r="L8" s="118"/>
      <c r="M8" s="119"/>
      <c r="N8" s="109"/>
    </row>
    <row r="9" spans="2:14" ht="11.25" customHeight="1" x14ac:dyDescent="0.25">
      <c r="B9" s="100"/>
      <c r="N9" s="104"/>
    </row>
    <row r="10" spans="2:14" ht="15" customHeight="1" x14ac:dyDescent="0.25">
      <c r="B10" s="100"/>
      <c r="C10" s="120" t="s">
        <v>189</v>
      </c>
      <c r="D10" s="121"/>
      <c r="E10" s="122"/>
      <c r="G10" s="123"/>
      <c r="H10" s="123"/>
      <c r="I10" s="123"/>
      <c r="K10" s="123"/>
      <c r="L10" s="123"/>
      <c r="M10" s="123"/>
      <c r="N10" s="104"/>
    </row>
    <row r="11" spans="2:14" ht="13.5" customHeight="1" x14ac:dyDescent="0.25">
      <c r="B11" s="100"/>
      <c r="C11" s="124"/>
      <c r="D11" s="125"/>
      <c r="E11" s="126"/>
      <c r="G11" s="127"/>
      <c r="H11" s="127"/>
      <c r="I11" s="127"/>
      <c r="K11" s="127"/>
      <c r="L11" s="127"/>
      <c r="M11" s="127"/>
      <c r="N11" s="104"/>
    </row>
    <row r="12" spans="2:14" ht="13.5" customHeight="1" x14ac:dyDescent="0.25">
      <c r="B12" s="100"/>
      <c r="C12" s="128"/>
      <c r="D12" s="129"/>
      <c r="E12" s="130"/>
      <c r="G12" s="127"/>
      <c r="H12" s="127"/>
      <c r="I12" s="127"/>
      <c r="K12" s="127"/>
      <c r="L12" s="127"/>
      <c r="M12" s="127"/>
      <c r="N12" s="104"/>
    </row>
    <row r="13" spans="2:14" ht="13.5" customHeight="1" x14ac:dyDescent="0.25">
      <c r="B13" s="100"/>
      <c r="C13" s="128"/>
      <c r="D13" s="129"/>
      <c r="E13" s="130"/>
      <c r="G13" s="127"/>
      <c r="H13" s="127"/>
      <c r="I13" s="127"/>
      <c r="K13" s="127"/>
      <c r="L13" s="127"/>
      <c r="M13" s="127"/>
      <c r="N13" s="104"/>
    </row>
    <row r="14" spans="2:14" ht="13.5" customHeight="1" x14ac:dyDescent="0.25">
      <c r="B14" s="100"/>
      <c r="C14" s="128"/>
      <c r="D14" s="129"/>
      <c r="E14" s="130"/>
      <c r="G14" s="127"/>
      <c r="H14" s="127"/>
      <c r="I14" s="127"/>
      <c r="K14" s="127"/>
      <c r="L14" s="127"/>
      <c r="M14" s="127"/>
      <c r="N14" s="104"/>
    </row>
    <row r="15" spans="2:14" ht="13.5" customHeight="1" x14ac:dyDescent="0.25">
      <c r="B15" s="100"/>
      <c r="C15" s="131" t="s">
        <v>190</v>
      </c>
      <c r="D15" s="132"/>
      <c r="E15" s="133"/>
      <c r="G15" s="134"/>
      <c r="H15" s="134"/>
      <c r="I15" s="134"/>
      <c r="K15" s="134"/>
      <c r="L15" s="134"/>
      <c r="M15" s="134"/>
      <c r="N15" s="104"/>
    </row>
    <row r="16" spans="2:14" ht="13.5" customHeight="1" x14ac:dyDescent="0.25">
      <c r="B16" s="100"/>
      <c r="C16" s="131" t="s">
        <v>191</v>
      </c>
      <c r="D16" s="132"/>
      <c r="E16" s="133"/>
      <c r="G16" s="134"/>
      <c r="H16" s="134"/>
      <c r="I16" s="134"/>
      <c r="K16" s="134"/>
      <c r="L16" s="134"/>
      <c r="M16" s="134"/>
      <c r="N16" s="104"/>
    </row>
    <row r="17" spans="2:14" ht="13.5" customHeight="1" x14ac:dyDescent="0.25">
      <c r="B17" s="100"/>
      <c r="C17" s="131" t="s">
        <v>192</v>
      </c>
      <c r="D17" s="132"/>
      <c r="E17" s="133"/>
      <c r="G17" s="134"/>
      <c r="H17" s="134"/>
      <c r="I17" s="134"/>
      <c r="K17" s="134"/>
      <c r="L17" s="134"/>
      <c r="M17" s="134"/>
      <c r="N17" s="104"/>
    </row>
    <row r="18" spans="2:14" ht="13.2" customHeight="1" x14ac:dyDescent="0.25">
      <c r="B18" s="100"/>
      <c r="C18" s="135"/>
      <c r="D18" s="136"/>
      <c r="E18" s="137"/>
      <c r="G18" s="138"/>
      <c r="H18" s="138"/>
      <c r="I18" s="138"/>
      <c r="K18" s="138"/>
      <c r="L18" s="138"/>
      <c r="M18" s="138"/>
      <c r="N18" s="104"/>
    </row>
    <row r="19" spans="2:14" ht="8.1" customHeight="1" x14ac:dyDescent="0.25">
      <c r="B19" s="100"/>
      <c r="C19" s="139"/>
      <c r="D19" s="140"/>
      <c r="E19" s="141"/>
      <c r="G19" s="142"/>
      <c r="H19" s="142"/>
      <c r="I19" s="142"/>
      <c r="K19" s="142"/>
      <c r="L19" s="142"/>
      <c r="M19" s="142"/>
      <c r="N19" s="104"/>
    </row>
    <row r="20" spans="2:14" ht="15" customHeight="1" x14ac:dyDescent="0.25">
      <c r="B20" s="100"/>
      <c r="C20" s="143" t="s">
        <v>193</v>
      </c>
      <c r="D20" s="144"/>
      <c r="E20" s="145"/>
      <c r="G20" s="123"/>
      <c r="H20" s="123"/>
      <c r="I20" s="123"/>
      <c r="K20" s="123"/>
      <c r="L20" s="123"/>
      <c r="M20" s="123"/>
      <c r="N20" s="104"/>
    </row>
    <row r="21" spans="2:14" ht="13.5" customHeight="1" x14ac:dyDescent="0.25">
      <c r="B21" s="100"/>
      <c r="C21" s="131"/>
      <c r="D21" s="132"/>
      <c r="E21" s="133"/>
      <c r="G21" s="127"/>
      <c r="H21" s="127"/>
      <c r="I21" s="127"/>
      <c r="K21" s="127"/>
      <c r="L21" s="127"/>
      <c r="M21" s="127"/>
      <c r="N21" s="104"/>
    </row>
    <row r="22" spans="2:14" ht="13.5" customHeight="1" x14ac:dyDescent="0.25">
      <c r="B22" s="100"/>
      <c r="C22" s="131"/>
      <c r="D22" s="132"/>
      <c r="E22" s="133"/>
      <c r="G22" s="127"/>
      <c r="H22" s="127"/>
      <c r="I22" s="127"/>
      <c r="K22" s="127"/>
      <c r="L22" s="127"/>
      <c r="M22" s="127"/>
      <c r="N22" s="104"/>
    </row>
    <row r="23" spans="2:14" ht="13.5" customHeight="1" x14ac:dyDescent="0.25">
      <c r="B23" s="100"/>
      <c r="C23" s="131"/>
      <c r="D23" s="132"/>
      <c r="E23" s="133"/>
      <c r="G23" s="127"/>
      <c r="H23" s="127"/>
      <c r="I23" s="127"/>
      <c r="K23" s="127"/>
      <c r="L23" s="127"/>
      <c r="M23" s="127"/>
      <c r="N23" s="104"/>
    </row>
    <row r="24" spans="2:14" ht="13.5" customHeight="1" x14ac:dyDescent="0.25">
      <c r="B24" s="100"/>
      <c r="C24" s="131" t="s">
        <v>194</v>
      </c>
      <c r="D24" s="132"/>
      <c r="E24" s="133"/>
      <c r="G24" s="127"/>
      <c r="H24" s="127"/>
      <c r="I24" s="127"/>
      <c r="K24" s="127"/>
      <c r="L24" s="127"/>
      <c r="M24" s="127"/>
      <c r="N24" s="104"/>
    </row>
    <row r="25" spans="2:14" ht="13.5" customHeight="1" x14ac:dyDescent="0.25">
      <c r="B25" s="100"/>
      <c r="C25" s="131" t="s">
        <v>195</v>
      </c>
      <c r="D25" s="132"/>
      <c r="E25" s="133"/>
      <c r="G25" s="134"/>
      <c r="H25" s="134"/>
      <c r="I25" s="134"/>
      <c r="K25" s="146"/>
      <c r="L25" s="146"/>
      <c r="M25" s="146"/>
      <c r="N25" s="104"/>
    </row>
    <row r="26" spans="2:14" ht="13.5" customHeight="1" x14ac:dyDescent="0.25">
      <c r="B26" s="100"/>
      <c r="C26" s="131" t="s">
        <v>196</v>
      </c>
      <c r="D26" s="132"/>
      <c r="E26" s="133"/>
      <c r="G26" s="134"/>
      <c r="H26" s="134"/>
      <c r="I26" s="134"/>
      <c r="K26" s="147"/>
      <c r="L26" s="147"/>
      <c r="M26" s="147"/>
      <c r="N26" s="104"/>
    </row>
    <row r="27" spans="2:14" ht="13.5" customHeight="1" x14ac:dyDescent="0.25">
      <c r="B27" s="100"/>
      <c r="C27" s="135" t="s">
        <v>197</v>
      </c>
      <c r="D27" s="136"/>
      <c r="E27" s="137"/>
      <c r="G27" s="134"/>
      <c r="H27" s="134"/>
      <c r="I27" s="134"/>
      <c r="K27" s="146"/>
      <c r="L27" s="146"/>
      <c r="M27" s="146"/>
      <c r="N27" s="104"/>
    </row>
    <row r="28" spans="2:14" ht="8.1" customHeight="1" x14ac:dyDescent="0.25">
      <c r="B28" s="100"/>
      <c r="C28" s="148"/>
      <c r="D28" s="149"/>
      <c r="E28" s="150"/>
      <c r="G28" s="138"/>
      <c r="H28" s="138"/>
      <c r="I28" s="138"/>
      <c r="K28" s="138"/>
      <c r="L28" s="138"/>
      <c r="M28" s="138"/>
      <c r="N28" s="104"/>
    </row>
    <row r="29" spans="2:14" ht="15" customHeight="1" x14ac:dyDescent="0.25">
      <c r="B29" s="100"/>
      <c r="C29" s="120" t="s">
        <v>198</v>
      </c>
      <c r="D29" s="121"/>
      <c r="E29" s="122"/>
      <c r="G29" s="123"/>
      <c r="H29" s="123"/>
      <c r="I29" s="123"/>
      <c r="K29" s="123"/>
      <c r="L29" s="123"/>
      <c r="M29" s="123"/>
      <c r="N29" s="104"/>
    </row>
    <row r="30" spans="2:14" ht="13.5" customHeight="1" x14ac:dyDescent="0.25">
      <c r="B30" s="100"/>
      <c r="C30" s="151"/>
      <c r="D30" s="152"/>
      <c r="E30" s="153"/>
      <c r="G30" s="127"/>
      <c r="H30" s="127"/>
      <c r="I30" s="127"/>
      <c r="K30" s="127"/>
      <c r="L30" s="127"/>
      <c r="M30" s="127"/>
      <c r="N30" s="104"/>
    </row>
    <row r="31" spans="2:14" ht="13.5" customHeight="1" x14ac:dyDescent="0.25">
      <c r="B31" s="100"/>
      <c r="C31" s="151"/>
      <c r="D31" s="152"/>
      <c r="E31" s="153"/>
      <c r="G31" s="127"/>
      <c r="H31" s="127"/>
      <c r="I31" s="127"/>
      <c r="K31" s="127"/>
      <c r="L31" s="127"/>
      <c r="M31" s="127"/>
      <c r="N31" s="104"/>
    </row>
    <row r="32" spans="2:14" ht="13.5" customHeight="1" x14ac:dyDescent="0.25">
      <c r="B32" s="100"/>
      <c r="C32" s="151"/>
      <c r="D32" s="152"/>
      <c r="E32" s="153"/>
      <c r="G32" s="127"/>
      <c r="H32" s="127"/>
      <c r="I32" s="127"/>
      <c r="K32" s="127"/>
      <c r="L32" s="127"/>
      <c r="M32" s="127"/>
      <c r="N32" s="104"/>
    </row>
    <row r="33" spans="1:22" ht="13.5" customHeight="1" x14ac:dyDescent="0.25">
      <c r="B33" s="100"/>
      <c r="C33" s="151"/>
      <c r="D33" s="152"/>
      <c r="E33" s="153"/>
      <c r="G33" s="127"/>
      <c r="H33" s="127"/>
      <c r="I33" s="127"/>
      <c r="K33" s="127"/>
      <c r="L33" s="127"/>
      <c r="M33" s="127"/>
      <c r="N33" s="104"/>
    </row>
    <row r="34" spans="1:22" s="158" customFormat="1" ht="13.5" customHeight="1" x14ac:dyDescent="0.25">
      <c r="A34" s="96"/>
      <c r="B34" s="154"/>
      <c r="C34" s="155" t="s">
        <v>199</v>
      </c>
      <c r="D34" s="156"/>
      <c r="E34" s="157"/>
      <c r="G34" s="134"/>
      <c r="H34" s="134"/>
      <c r="I34" s="134"/>
      <c r="J34" s="159"/>
      <c r="K34" s="134"/>
      <c r="L34" s="134"/>
      <c r="M34" s="134"/>
      <c r="N34" s="160"/>
    </row>
    <row r="35" spans="1:22" s="158" customFormat="1" ht="13.5" customHeight="1" x14ac:dyDescent="0.25">
      <c r="B35" s="154"/>
      <c r="C35" s="155" t="s">
        <v>200</v>
      </c>
      <c r="D35" s="156"/>
      <c r="E35" s="157"/>
      <c r="G35" s="134"/>
      <c r="H35" s="134"/>
      <c r="I35" s="134"/>
      <c r="J35" s="159"/>
      <c r="K35" s="134"/>
      <c r="L35" s="134"/>
      <c r="M35" s="134"/>
      <c r="N35" s="160"/>
    </row>
    <row r="36" spans="1:22" s="158" customFormat="1" ht="13.5" customHeight="1" x14ac:dyDescent="0.25">
      <c r="B36" s="154"/>
      <c r="C36" s="155" t="s">
        <v>201</v>
      </c>
      <c r="D36" s="156"/>
      <c r="E36" s="157"/>
      <c r="G36" s="134"/>
      <c r="H36" s="134"/>
      <c r="I36" s="134"/>
      <c r="J36" s="159"/>
      <c r="K36" s="134"/>
      <c r="L36" s="134"/>
      <c r="M36" s="134"/>
      <c r="N36" s="160"/>
    </row>
    <row r="37" spans="1:22" s="158" customFormat="1" ht="13.5" customHeight="1" x14ac:dyDescent="0.25">
      <c r="B37" s="154"/>
      <c r="C37" s="135"/>
      <c r="D37" s="136"/>
      <c r="E37" s="137"/>
      <c r="G37" s="138"/>
      <c r="H37" s="138"/>
      <c r="I37" s="138"/>
      <c r="J37" s="96"/>
      <c r="K37" s="138"/>
      <c r="L37" s="138"/>
      <c r="M37" s="138"/>
      <c r="N37" s="160"/>
    </row>
    <row r="38" spans="1:22" s="158" customFormat="1" ht="8.1" customHeight="1" x14ac:dyDescent="0.25">
      <c r="B38" s="154"/>
      <c r="C38" s="161"/>
      <c r="D38" s="162"/>
      <c r="E38" s="163"/>
      <c r="G38" s="142"/>
      <c r="H38" s="142"/>
      <c r="I38" s="142"/>
      <c r="J38" s="96"/>
      <c r="K38" s="142"/>
      <c r="L38" s="142"/>
      <c r="M38" s="142"/>
      <c r="N38" s="160"/>
    </row>
    <row r="39" spans="1:22" ht="15" customHeight="1" x14ac:dyDescent="0.25">
      <c r="A39" s="158"/>
      <c r="B39" s="100"/>
      <c r="C39" s="164" t="s">
        <v>202</v>
      </c>
      <c r="D39" s="165"/>
      <c r="E39" s="166"/>
      <c r="G39" s="120" t="s">
        <v>203</v>
      </c>
      <c r="H39" s="121"/>
      <c r="I39" s="122"/>
      <c r="K39" s="123"/>
      <c r="L39" s="123"/>
      <c r="M39" s="123"/>
      <c r="N39" s="104"/>
    </row>
    <row r="40" spans="1:22" ht="13.5" customHeight="1" x14ac:dyDescent="0.25">
      <c r="B40" s="100"/>
      <c r="C40" s="167"/>
      <c r="D40" s="168"/>
      <c r="E40" s="169"/>
      <c r="G40" s="170"/>
      <c r="H40" s="171"/>
      <c r="I40" s="172"/>
      <c r="K40" s="127"/>
      <c r="L40" s="127"/>
      <c r="M40" s="127"/>
      <c r="N40" s="104"/>
    </row>
    <row r="41" spans="1:22" ht="13.5" customHeight="1" x14ac:dyDescent="0.25">
      <c r="B41" s="100"/>
      <c r="C41" s="173"/>
      <c r="D41" s="174"/>
      <c r="E41" s="175"/>
      <c r="G41" s="151"/>
      <c r="H41" s="152"/>
      <c r="I41" s="153"/>
      <c r="K41" s="127"/>
      <c r="L41" s="127"/>
      <c r="M41" s="127"/>
      <c r="N41" s="104"/>
    </row>
    <row r="42" spans="1:22" ht="13.5" customHeight="1" x14ac:dyDescent="0.25">
      <c r="B42" s="100"/>
      <c r="C42" s="173"/>
      <c r="D42" s="174"/>
      <c r="E42" s="175"/>
      <c r="G42" s="151"/>
      <c r="H42" s="152"/>
      <c r="I42" s="153"/>
      <c r="K42" s="127"/>
      <c r="L42" s="127"/>
      <c r="M42" s="127"/>
      <c r="N42" s="104"/>
    </row>
    <row r="43" spans="1:22" ht="13.5" customHeight="1" x14ac:dyDescent="0.25">
      <c r="B43" s="100"/>
      <c r="C43" s="173"/>
      <c r="D43" s="174"/>
      <c r="E43" s="175"/>
      <c r="G43" s="151"/>
      <c r="H43" s="152"/>
      <c r="I43" s="153"/>
      <c r="K43" s="127"/>
      <c r="L43" s="127"/>
      <c r="M43" s="127"/>
      <c r="N43" s="104"/>
    </row>
    <row r="44" spans="1:22" ht="13.5" customHeight="1" x14ac:dyDescent="0.25">
      <c r="B44" s="100"/>
      <c r="C44" s="155" t="s">
        <v>204</v>
      </c>
      <c r="D44" s="156"/>
      <c r="E44" s="157"/>
      <c r="G44" s="148" t="s">
        <v>205</v>
      </c>
      <c r="H44" s="149"/>
      <c r="I44" s="150"/>
      <c r="J44" s="159"/>
      <c r="K44" s="134"/>
      <c r="L44" s="134"/>
      <c r="M44" s="134"/>
      <c r="N44" s="104"/>
    </row>
    <row r="45" spans="1:22" ht="13.5" customHeight="1" x14ac:dyDescent="0.25">
      <c r="B45" s="100"/>
      <c r="C45" s="155" t="s">
        <v>206</v>
      </c>
      <c r="D45" s="156"/>
      <c r="E45" s="157"/>
      <c r="G45" s="148" t="s">
        <v>207</v>
      </c>
      <c r="H45" s="149"/>
      <c r="I45" s="150"/>
      <c r="J45" s="159"/>
      <c r="K45" s="134"/>
      <c r="L45" s="134"/>
      <c r="M45" s="134"/>
      <c r="N45" s="104"/>
    </row>
    <row r="46" spans="1:22" ht="13.5" customHeight="1" x14ac:dyDescent="0.25">
      <c r="B46" s="100"/>
      <c r="C46" s="155" t="s">
        <v>208</v>
      </c>
      <c r="D46" s="156"/>
      <c r="E46" s="157"/>
      <c r="G46" s="155" t="s">
        <v>209</v>
      </c>
      <c r="H46" s="156"/>
      <c r="I46" s="157"/>
      <c r="J46" s="159"/>
      <c r="K46" s="134"/>
      <c r="L46" s="134"/>
      <c r="M46" s="134"/>
      <c r="N46" s="104"/>
    </row>
    <row r="47" spans="1:22" s="158" customFormat="1" ht="13.5" customHeight="1" x14ac:dyDescent="0.25">
      <c r="A47" s="96"/>
      <c r="B47" s="154"/>
      <c r="C47" s="135" t="s">
        <v>210</v>
      </c>
      <c r="D47" s="136"/>
      <c r="E47" s="137"/>
      <c r="G47" s="135" t="s">
        <v>211</v>
      </c>
      <c r="H47" s="136"/>
      <c r="I47" s="137"/>
      <c r="J47" s="96"/>
      <c r="K47" s="138"/>
      <c r="L47" s="138"/>
      <c r="M47" s="138"/>
      <c r="N47" s="160"/>
      <c r="Q47" s="96"/>
      <c r="R47" s="96"/>
      <c r="S47" s="96"/>
      <c r="T47" s="96"/>
      <c r="U47" s="96"/>
      <c r="V47" s="96"/>
    </row>
    <row r="48" spans="1:22" ht="8.1" customHeight="1" x14ac:dyDescent="0.25">
      <c r="A48" s="158"/>
      <c r="B48" s="100"/>
      <c r="C48" s="139"/>
      <c r="D48" s="140"/>
      <c r="E48" s="141"/>
      <c r="G48" s="139"/>
      <c r="H48" s="140"/>
      <c r="I48" s="141"/>
      <c r="K48" s="142"/>
      <c r="L48" s="142"/>
      <c r="M48" s="142"/>
      <c r="N48" s="104"/>
    </row>
    <row r="49" spans="2:14" ht="15" customHeight="1" x14ac:dyDescent="0.25">
      <c r="B49" s="100"/>
      <c r="C49" s="164" t="s">
        <v>212</v>
      </c>
      <c r="D49" s="165"/>
      <c r="E49" s="166"/>
      <c r="G49" s="123"/>
      <c r="H49" s="123"/>
      <c r="I49" s="123"/>
      <c r="K49" s="123"/>
      <c r="L49" s="123"/>
      <c r="M49" s="123"/>
      <c r="N49" s="104"/>
    </row>
    <row r="50" spans="2:14" ht="13.5" customHeight="1" x14ac:dyDescent="0.25">
      <c r="B50" s="100"/>
      <c r="C50" s="176"/>
      <c r="D50" s="177"/>
      <c r="E50" s="178"/>
      <c r="G50" s="127"/>
      <c r="H50" s="127"/>
      <c r="I50" s="127"/>
      <c r="K50" s="127"/>
      <c r="L50" s="127"/>
      <c r="M50" s="127"/>
      <c r="N50" s="104"/>
    </row>
    <row r="51" spans="2:14" ht="13.5" customHeight="1" x14ac:dyDescent="0.25">
      <c r="B51" s="100"/>
      <c r="C51" s="176"/>
      <c r="D51" s="177"/>
      <c r="E51" s="178"/>
      <c r="G51" s="127"/>
      <c r="H51" s="127"/>
      <c r="I51" s="127"/>
      <c r="K51" s="127"/>
      <c r="L51" s="127"/>
      <c r="M51" s="127"/>
      <c r="N51" s="104"/>
    </row>
    <row r="52" spans="2:14" ht="13.5" customHeight="1" x14ac:dyDescent="0.25">
      <c r="B52" s="100"/>
      <c r="C52" s="176"/>
      <c r="D52" s="177"/>
      <c r="E52" s="178"/>
      <c r="G52" s="127"/>
      <c r="H52" s="127"/>
      <c r="I52" s="127"/>
      <c r="K52" s="127"/>
      <c r="L52" s="127"/>
      <c r="M52" s="127"/>
      <c r="N52" s="104"/>
    </row>
    <row r="53" spans="2:14" ht="13.5" customHeight="1" x14ac:dyDescent="0.25">
      <c r="B53" s="100"/>
      <c r="C53" s="176"/>
      <c r="D53" s="177"/>
      <c r="E53" s="178"/>
      <c r="G53" s="127"/>
      <c r="H53" s="127"/>
      <c r="I53" s="127"/>
      <c r="K53" s="127"/>
      <c r="L53" s="127"/>
      <c r="M53" s="127"/>
      <c r="N53" s="104"/>
    </row>
    <row r="54" spans="2:14" ht="13.5" customHeight="1" x14ac:dyDescent="0.25">
      <c r="B54" s="100"/>
      <c r="C54" s="179" t="s">
        <v>213</v>
      </c>
      <c r="D54" s="142"/>
      <c r="E54" s="180"/>
      <c r="G54" s="134"/>
      <c r="H54" s="134"/>
      <c r="I54" s="134"/>
      <c r="J54" s="159"/>
      <c r="K54" s="134"/>
      <c r="L54" s="134"/>
      <c r="M54" s="134"/>
      <c r="N54" s="104"/>
    </row>
    <row r="55" spans="2:14" ht="13.5" customHeight="1" x14ac:dyDescent="0.25">
      <c r="B55" s="100"/>
      <c r="C55" s="179" t="s">
        <v>214</v>
      </c>
      <c r="D55" s="142"/>
      <c r="E55" s="180"/>
      <c r="G55" s="134"/>
      <c r="H55" s="134"/>
      <c r="I55" s="134"/>
      <c r="J55" s="159"/>
      <c r="K55" s="134"/>
      <c r="L55" s="134"/>
      <c r="M55" s="134"/>
      <c r="N55" s="104"/>
    </row>
    <row r="56" spans="2:14" ht="13.5" customHeight="1" x14ac:dyDescent="0.25">
      <c r="B56" s="100"/>
      <c r="C56" s="179" t="s">
        <v>215</v>
      </c>
      <c r="D56" s="142"/>
      <c r="E56" s="180"/>
      <c r="G56" s="134"/>
      <c r="H56" s="134"/>
      <c r="I56" s="134"/>
      <c r="J56" s="159"/>
      <c r="K56" s="134"/>
      <c r="L56" s="134"/>
      <c r="M56" s="134"/>
      <c r="N56" s="104"/>
    </row>
    <row r="57" spans="2:14" ht="13.5" customHeight="1" x14ac:dyDescent="0.25">
      <c r="B57" s="100"/>
      <c r="C57" s="135" t="s">
        <v>216</v>
      </c>
      <c r="D57" s="181"/>
      <c r="E57" s="182"/>
      <c r="G57" s="138"/>
      <c r="H57" s="138"/>
      <c r="I57" s="138"/>
      <c r="K57" s="138"/>
      <c r="L57" s="138"/>
      <c r="M57" s="138"/>
      <c r="N57" s="104"/>
    </row>
    <row r="58" spans="2:14" ht="8.1" customHeight="1" x14ac:dyDescent="0.25">
      <c r="B58" s="100"/>
      <c r="C58" s="183"/>
      <c r="D58" s="184"/>
      <c r="E58" s="185"/>
      <c r="G58" s="142"/>
      <c r="H58" s="142"/>
      <c r="I58" s="142"/>
      <c r="K58" s="142"/>
      <c r="L58" s="142"/>
      <c r="M58" s="142"/>
      <c r="N58" s="104"/>
    </row>
    <row r="59" spans="2:14" ht="15" customHeight="1" thickBot="1" x14ac:dyDescent="0.3">
      <c r="B59" s="100"/>
      <c r="C59" s="120" t="s">
        <v>217</v>
      </c>
      <c r="D59" s="121"/>
      <c r="E59" s="122"/>
      <c r="N59" s="104"/>
    </row>
    <row r="60" spans="2:14" ht="13.5" customHeight="1" thickTop="1" x14ac:dyDescent="0.25">
      <c r="B60" s="100"/>
      <c r="C60" s="176"/>
      <c r="D60" s="177"/>
      <c r="E60" s="178"/>
      <c r="G60" s="186" t="s">
        <v>218</v>
      </c>
      <c r="H60" s="187"/>
      <c r="I60" s="187"/>
      <c r="J60" s="187"/>
      <c r="K60" s="187"/>
      <c r="L60" s="187"/>
      <c r="M60" s="188"/>
      <c r="N60" s="104"/>
    </row>
    <row r="61" spans="2:14" ht="13.5" customHeight="1" x14ac:dyDescent="0.25">
      <c r="B61" s="100"/>
      <c r="C61" s="176"/>
      <c r="D61" s="177"/>
      <c r="E61" s="178"/>
      <c r="G61" s="189"/>
      <c r="H61" s="190"/>
      <c r="I61" s="190"/>
      <c r="J61" s="190"/>
      <c r="K61" s="190"/>
      <c r="L61" s="190"/>
      <c r="M61" s="191"/>
      <c r="N61" s="104"/>
    </row>
    <row r="62" spans="2:14" ht="13.5" customHeight="1" x14ac:dyDescent="0.25">
      <c r="B62" s="100"/>
      <c r="C62" s="176"/>
      <c r="D62" s="177"/>
      <c r="E62" s="178"/>
      <c r="G62" s="189"/>
      <c r="H62" s="190"/>
      <c r="I62" s="190"/>
      <c r="J62" s="190"/>
      <c r="K62" s="190"/>
      <c r="L62" s="190"/>
      <c r="M62" s="191"/>
      <c r="N62" s="104"/>
    </row>
    <row r="63" spans="2:14" ht="13.5" customHeight="1" x14ac:dyDescent="0.25">
      <c r="B63" s="100"/>
      <c r="C63" s="176"/>
      <c r="D63" s="177"/>
      <c r="E63" s="178"/>
      <c r="G63" s="189"/>
      <c r="H63" s="190"/>
      <c r="I63" s="190"/>
      <c r="J63" s="190"/>
      <c r="K63" s="190"/>
      <c r="L63" s="190"/>
      <c r="M63" s="191"/>
      <c r="N63" s="104"/>
    </row>
    <row r="64" spans="2:14" ht="13.5" customHeight="1" x14ac:dyDescent="0.25">
      <c r="B64" s="100"/>
      <c r="C64" s="179" t="s">
        <v>219</v>
      </c>
      <c r="D64" s="142"/>
      <c r="E64" s="180"/>
      <c r="G64" s="192" t="s">
        <v>220</v>
      </c>
      <c r="H64" s="193"/>
      <c r="I64" s="193"/>
      <c r="J64" s="193"/>
      <c r="K64" s="193"/>
      <c r="L64" s="193"/>
      <c r="M64" s="194"/>
      <c r="N64" s="104"/>
    </row>
    <row r="65" spans="2:18" ht="13.5" customHeight="1" x14ac:dyDescent="0.25">
      <c r="B65" s="100"/>
      <c r="C65" s="179" t="s">
        <v>191</v>
      </c>
      <c r="D65" s="142"/>
      <c r="E65" s="180"/>
      <c r="G65" s="195"/>
      <c r="H65" s="193"/>
      <c r="I65" s="193"/>
      <c r="J65" s="193"/>
      <c r="K65" s="193"/>
      <c r="L65" s="193"/>
      <c r="M65" s="194"/>
      <c r="N65" s="104"/>
    </row>
    <row r="66" spans="2:18" ht="13.5" customHeight="1" x14ac:dyDescent="0.25">
      <c r="B66" s="100"/>
      <c r="C66" s="179"/>
      <c r="D66" s="142"/>
      <c r="E66" s="180"/>
      <c r="G66" s="195"/>
      <c r="H66" s="193"/>
      <c r="I66" s="193"/>
      <c r="J66" s="193"/>
      <c r="K66" s="193"/>
      <c r="L66" s="193"/>
      <c r="M66" s="194"/>
      <c r="N66" s="104"/>
    </row>
    <row r="67" spans="2:18" ht="13.5" customHeight="1" thickBot="1" x14ac:dyDescent="0.3">
      <c r="B67" s="100"/>
      <c r="C67" s="135"/>
      <c r="D67" s="136"/>
      <c r="E67" s="137"/>
      <c r="G67" s="196"/>
      <c r="H67" s="197"/>
      <c r="I67" s="197"/>
      <c r="J67" s="197"/>
      <c r="K67" s="197"/>
      <c r="L67" s="197"/>
      <c r="M67" s="198"/>
      <c r="N67" s="104"/>
    </row>
    <row r="68" spans="2:18" ht="8.1" customHeight="1" thickTop="1" x14ac:dyDescent="0.25">
      <c r="B68" s="100"/>
      <c r="C68" s="199"/>
      <c r="D68" s="200"/>
      <c r="E68" s="201"/>
      <c r="L68" s="202"/>
      <c r="N68" s="104"/>
    </row>
    <row r="69" spans="2:18" ht="15" customHeight="1" x14ac:dyDescent="0.25">
      <c r="B69" s="100"/>
      <c r="C69" s="120" t="s">
        <v>221</v>
      </c>
      <c r="D69" s="121"/>
      <c r="E69" s="122"/>
      <c r="N69" s="104"/>
    </row>
    <row r="70" spans="2:18" ht="13.5" customHeight="1" x14ac:dyDescent="0.25">
      <c r="B70" s="100"/>
      <c r="C70" s="203"/>
      <c r="D70" s="204"/>
      <c r="E70" s="205"/>
      <c r="G70" s="206" t="s">
        <v>222</v>
      </c>
      <c r="H70" s="207"/>
      <c r="I70" s="207"/>
      <c r="J70" s="207"/>
      <c r="K70" s="207"/>
      <c r="L70" s="207"/>
      <c r="M70" s="208"/>
      <c r="N70" s="104"/>
      <c r="R70" s="158"/>
    </row>
    <row r="71" spans="2:18" ht="13.5" customHeight="1" x14ac:dyDescent="0.25">
      <c r="B71" s="100"/>
      <c r="C71" s="131"/>
      <c r="D71" s="132"/>
      <c r="E71" s="133"/>
      <c r="G71" s="209"/>
      <c r="H71" s="210"/>
      <c r="I71" s="210"/>
      <c r="J71" s="210"/>
      <c r="K71" s="210"/>
      <c r="L71" s="210"/>
      <c r="M71" s="211"/>
      <c r="N71" s="104"/>
      <c r="R71" s="158"/>
    </row>
    <row r="72" spans="2:18" ht="13.5" customHeight="1" x14ac:dyDescent="0.25">
      <c r="B72" s="100"/>
      <c r="C72" s="131"/>
      <c r="D72" s="132"/>
      <c r="E72" s="133"/>
      <c r="G72" s="209"/>
      <c r="H72" s="210"/>
      <c r="I72" s="210"/>
      <c r="J72" s="210"/>
      <c r="K72" s="210"/>
      <c r="L72" s="210"/>
      <c r="M72" s="211"/>
      <c r="N72" s="104"/>
      <c r="R72" s="158"/>
    </row>
    <row r="73" spans="2:18" ht="13.5" customHeight="1" x14ac:dyDescent="0.25">
      <c r="B73" s="100"/>
      <c r="C73" s="131"/>
      <c r="D73" s="132"/>
      <c r="E73" s="133"/>
      <c r="G73" s="212"/>
      <c r="H73" s="213"/>
      <c r="I73" s="213"/>
      <c r="J73" s="213"/>
      <c r="K73" s="213"/>
      <c r="L73" s="213"/>
      <c r="M73" s="214"/>
      <c r="N73" s="104"/>
      <c r="R73" s="158"/>
    </row>
    <row r="74" spans="2:18" ht="13.5" customHeight="1" x14ac:dyDescent="0.25">
      <c r="B74" s="100"/>
      <c r="C74" s="131" t="s">
        <v>223</v>
      </c>
      <c r="D74" s="132"/>
      <c r="E74" s="133"/>
      <c r="G74" s="215"/>
      <c r="H74" s="215"/>
      <c r="I74" s="215"/>
      <c r="J74" s="215"/>
      <c r="K74" s="215"/>
      <c r="L74" s="215"/>
      <c r="M74" s="215"/>
      <c r="N74" s="104"/>
    </row>
    <row r="75" spans="2:18" ht="13.5" customHeight="1" x14ac:dyDescent="0.25">
      <c r="B75" s="100"/>
      <c r="C75" s="131" t="s">
        <v>224</v>
      </c>
      <c r="D75" s="132"/>
      <c r="E75" s="133"/>
      <c r="G75" s="215"/>
      <c r="H75" s="216"/>
      <c r="I75" s="216"/>
      <c r="J75" s="217"/>
      <c r="L75" s="218" t="s">
        <v>225</v>
      </c>
      <c r="M75" s="219">
        <v>45820</v>
      </c>
      <c r="N75" s="104"/>
    </row>
    <row r="76" spans="2:18" ht="13.5" customHeight="1" x14ac:dyDescent="0.45">
      <c r="B76" s="100"/>
      <c r="C76" s="220" t="s">
        <v>226</v>
      </c>
      <c r="D76" s="221"/>
      <c r="E76" s="222"/>
      <c r="J76" s="223"/>
      <c r="L76" s="218" t="s">
        <v>227</v>
      </c>
      <c r="M76" s="224" t="str">
        <f>[1]DATE!C3</f>
        <v>02</v>
      </c>
      <c r="N76" s="104"/>
    </row>
    <row r="77" spans="2:18" ht="13.5" customHeight="1" x14ac:dyDescent="0.4">
      <c r="B77" s="100"/>
      <c r="C77" s="135" t="s">
        <v>228</v>
      </c>
      <c r="D77" s="225"/>
      <c r="E77" s="226"/>
      <c r="J77" s="227"/>
      <c r="L77" s="218" t="s">
        <v>229</v>
      </c>
      <c r="M77" s="228">
        <f>[1]DATE!C4</f>
        <v>2465</v>
      </c>
      <c r="N77" s="104"/>
    </row>
    <row r="78" spans="2:18" ht="8.1" customHeight="1" x14ac:dyDescent="0.4">
      <c r="B78" s="100"/>
      <c r="C78" s="199"/>
      <c r="D78" s="200"/>
      <c r="E78" s="201"/>
      <c r="J78" s="227"/>
      <c r="K78" s="227"/>
      <c r="L78" s="229"/>
      <c r="M78" s="229"/>
      <c r="N78" s="104"/>
    </row>
    <row r="79" spans="2:18" ht="8.1" customHeight="1" thickBot="1" x14ac:dyDescent="0.3">
      <c r="B79" s="230"/>
      <c r="C79" s="231"/>
      <c r="D79" s="231"/>
      <c r="E79" s="231"/>
      <c r="F79" s="231"/>
      <c r="G79" s="231"/>
      <c r="H79" s="231"/>
      <c r="I79" s="231"/>
      <c r="J79" s="231"/>
      <c r="K79" s="231"/>
      <c r="L79" s="232"/>
      <c r="M79" s="231"/>
      <c r="N79" s="233"/>
    </row>
    <row r="80" spans="2:18" ht="13.8" thickTop="1" x14ac:dyDescent="0.25"/>
  </sheetData>
  <sheetProtection selectLockedCells="1"/>
  <mergeCells count="126">
    <mergeCell ref="K56:M56"/>
    <mergeCell ref="C57:E57"/>
    <mergeCell ref="G57:I57"/>
    <mergeCell ref="K57:M57"/>
    <mergeCell ref="C58:E58"/>
    <mergeCell ref="G58:I58"/>
    <mergeCell ref="K58:M58"/>
    <mergeCell ref="K50:M53"/>
    <mergeCell ref="C54:E54"/>
    <mergeCell ref="G54:I54"/>
    <mergeCell ref="K54:M54"/>
    <mergeCell ref="C55:E55"/>
    <mergeCell ref="G55:I55"/>
    <mergeCell ref="K55:M55"/>
    <mergeCell ref="K47:M47"/>
    <mergeCell ref="C48:E48"/>
    <mergeCell ref="G48:I48"/>
    <mergeCell ref="K48:M48"/>
    <mergeCell ref="C49:E49"/>
    <mergeCell ref="G49:I49"/>
    <mergeCell ref="K49:M49"/>
    <mergeCell ref="C45:E45"/>
    <mergeCell ref="G45:I45"/>
    <mergeCell ref="K45:M45"/>
    <mergeCell ref="C46:E46"/>
    <mergeCell ref="G46:I46"/>
    <mergeCell ref="K46:M46"/>
    <mergeCell ref="C40:E43"/>
    <mergeCell ref="G40:I43"/>
    <mergeCell ref="K40:M43"/>
    <mergeCell ref="C44:E44"/>
    <mergeCell ref="G44:I44"/>
    <mergeCell ref="K44:M44"/>
    <mergeCell ref="G38:I38"/>
    <mergeCell ref="K38:M38"/>
    <mergeCell ref="C39:E39"/>
    <mergeCell ref="G39:I39"/>
    <mergeCell ref="K39:M39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25:E25"/>
    <mergeCell ref="G25:I25"/>
    <mergeCell ref="K25:M25"/>
    <mergeCell ref="C26:E26"/>
    <mergeCell ref="G26:I26"/>
    <mergeCell ref="K26:M26"/>
    <mergeCell ref="C21:E21"/>
    <mergeCell ref="G21:I24"/>
    <mergeCell ref="K21:M24"/>
    <mergeCell ref="C22:E22"/>
    <mergeCell ref="C23:E23"/>
    <mergeCell ref="C24:E24"/>
    <mergeCell ref="C19:E19"/>
    <mergeCell ref="G19:I19"/>
    <mergeCell ref="K19:M19"/>
    <mergeCell ref="C20:E20"/>
    <mergeCell ref="G20:I20"/>
    <mergeCell ref="K20:M20"/>
    <mergeCell ref="C17:E17"/>
    <mergeCell ref="G17:I17"/>
    <mergeCell ref="K17:M17"/>
    <mergeCell ref="C18:E18"/>
    <mergeCell ref="G18:I18"/>
    <mergeCell ref="K18:M18"/>
    <mergeCell ref="C15:E15"/>
    <mergeCell ref="G15:I15"/>
    <mergeCell ref="K15:M15"/>
    <mergeCell ref="C16:E16"/>
    <mergeCell ref="G16:I16"/>
    <mergeCell ref="K16:M16"/>
    <mergeCell ref="C50:E53"/>
    <mergeCell ref="C56:E56"/>
    <mergeCell ref="C59:E59"/>
    <mergeCell ref="C60:E63"/>
    <mergeCell ref="C64:E64"/>
    <mergeCell ref="C65:E65"/>
    <mergeCell ref="C66:E66"/>
    <mergeCell ref="C67:E67"/>
    <mergeCell ref="C68:E68"/>
    <mergeCell ref="C69:E69"/>
    <mergeCell ref="C70:E73"/>
    <mergeCell ref="C47:E47"/>
    <mergeCell ref="G47:I47"/>
    <mergeCell ref="G50:I53"/>
    <mergeCell ref="G56:I56"/>
    <mergeCell ref="G60:M63"/>
    <mergeCell ref="G64:M67"/>
    <mergeCell ref="G70:M73"/>
    <mergeCell ref="C74:E74"/>
    <mergeCell ref="C75:E75"/>
    <mergeCell ref="C76:E76"/>
    <mergeCell ref="C77:E77"/>
    <mergeCell ref="C78:E78"/>
    <mergeCell ref="C3:M3"/>
    <mergeCell ref="C4:M5"/>
    <mergeCell ref="C6:M6"/>
    <mergeCell ref="C7:M7"/>
    <mergeCell ref="C8:M8"/>
    <mergeCell ref="C10:E10"/>
    <mergeCell ref="G10:I10"/>
    <mergeCell ref="K10:M10"/>
    <mergeCell ref="C11:E14"/>
    <mergeCell ref="G11:I14"/>
    <mergeCell ref="K11:M14"/>
  </mergeCells>
  <hyperlinks>
    <hyperlink ref="C27" r:id="rId1" xr:uid="{6311E3A5-D1D5-4318-85DF-79818D2E70BE}"/>
    <hyperlink ref="C47" r:id="rId2" xr:uid="{DE477669-5275-4442-B018-FB320C34C7DA}"/>
    <hyperlink ref="C77" r:id="rId3" xr:uid="{09E180C4-B493-43CF-8F30-814DF12E7715}"/>
    <hyperlink ref="G47" r:id="rId4" xr:uid="{82F57F34-52D6-40F9-AB8B-5B8E33B6A1A9}"/>
    <hyperlink ref="C57" r:id="rId5" xr:uid="{4A0E2477-29C7-4940-8A9F-273039ECAA04}"/>
  </hyperlink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14"/>
  <sheetViews>
    <sheetView showGridLines="0" workbookViewId="0">
      <pane ySplit="3" topLeftCell="A4" activePane="bottomLeft" state="frozen"/>
      <selection pane="bottomLeft" activeCell="I12" sqref="I12"/>
    </sheetView>
  </sheetViews>
  <sheetFormatPr baseColWidth="10" defaultColWidth="8.88671875" defaultRowHeight="14.4" x14ac:dyDescent="0.3"/>
  <cols>
    <col min="1" max="1" width="0" hidden="1" customWidth="1"/>
    <col min="2" max="2" width="5" customWidth="1"/>
    <col min="3" max="3" width="0" hidden="1" customWidth="1"/>
    <col min="4" max="4" width="28.5546875" customWidth="1"/>
    <col min="5" max="9" width="8.109375" customWidth="1"/>
    <col min="10" max="11" width="12.5546875" customWidth="1"/>
    <col min="12" max="18" width="0" hidden="1" customWidth="1"/>
    <col min="19" max="69" width="10.6640625" customWidth="1"/>
  </cols>
  <sheetData>
    <row r="1" spans="1:18" hidden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</row>
    <row r="3" spans="1:18" ht="20.399999999999999" x14ac:dyDescent="0.3">
      <c r="A3" s="2" t="s">
        <v>17</v>
      </c>
      <c r="B3" s="3" t="s">
        <v>18</v>
      </c>
      <c r="C3" s="3" t="s">
        <v>19</v>
      </c>
      <c r="D3" s="42" t="s">
        <v>20</v>
      </c>
      <c r="E3" s="42"/>
      <c r="F3" s="42"/>
      <c r="G3" s="3" t="s">
        <v>6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3" t="s">
        <v>27</v>
      </c>
      <c r="O3" s="3" t="s">
        <v>28</v>
      </c>
      <c r="P3" s="3" t="s">
        <v>29</v>
      </c>
      <c r="Q3" s="3" t="s">
        <v>30</v>
      </c>
      <c r="R3" s="3" t="s">
        <v>31</v>
      </c>
    </row>
    <row r="4" spans="1:18" ht="15.6" customHeight="1" x14ac:dyDescent="0.3">
      <c r="A4" s="2">
        <v>2</v>
      </c>
      <c r="B4" s="4" t="s">
        <v>32</v>
      </c>
      <c r="C4" s="4"/>
      <c r="D4" s="43" t="s">
        <v>33</v>
      </c>
      <c r="E4" s="43"/>
      <c r="F4" s="43"/>
      <c r="G4" s="5"/>
      <c r="H4" s="5"/>
      <c r="I4" s="5"/>
      <c r="J4" s="5"/>
      <c r="K4" s="6"/>
      <c r="L4" s="2"/>
    </row>
    <row r="5" spans="1:18" hidden="1" x14ac:dyDescent="0.3">
      <c r="A5" s="2">
        <v>3</v>
      </c>
    </row>
    <row r="6" spans="1:18" hidden="1" x14ac:dyDescent="0.3">
      <c r="A6" s="2" t="s">
        <v>34</v>
      </c>
    </row>
    <row r="7" spans="1:18" ht="15.6" customHeight="1" x14ac:dyDescent="0.3">
      <c r="A7" s="2">
        <v>3</v>
      </c>
      <c r="B7" s="7" t="s">
        <v>35</v>
      </c>
      <c r="C7" s="7"/>
      <c r="D7" s="44" t="s">
        <v>33</v>
      </c>
      <c r="E7" s="44"/>
      <c r="F7" s="44"/>
      <c r="G7" s="8"/>
      <c r="H7" s="8"/>
      <c r="I7" s="8"/>
      <c r="J7" s="8"/>
      <c r="K7" s="9"/>
      <c r="L7" s="2"/>
    </row>
    <row r="8" spans="1:18" hidden="1" x14ac:dyDescent="0.3">
      <c r="A8" s="2" t="s">
        <v>36</v>
      </c>
    </row>
    <row r="9" spans="1:18" hidden="1" x14ac:dyDescent="0.3">
      <c r="A9" s="2" t="s">
        <v>36</v>
      </c>
    </row>
    <row r="10" spans="1:18" x14ac:dyDescent="0.3">
      <c r="A10" s="2">
        <v>6</v>
      </c>
      <c r="B10" s="7" t="s">
        <v>37</v>
      </c>
      <c r="C10" s="7"/>
      <c r="D10" s="45" t="s">
        <v>38</v>
      </c>
      <c r="E10" s="45"/>
      <c r="F10" s="45"/>
      <c r="G10" s="10"/>
      <c r="H10" s="10"/>
      <c r="I10" s="10"/>
      <c r="J10" s="10"/>
      <c r="K10" s="11"/>
      <c r="L10" s="2"/>
    </row>
    <row r="11" spans="1:18" hidden="1" x14ac:dyDescent="0.3">
      <c r="A11" s="2" t="s">
        <v>39</v>
      </c>
    </row>
    <row r="12" spans="1:18" x14ac:dyDescent="0.3">
      <c r="A12" s="2">
        <v>9</v>
      </c>
      <c r="B12" s="12" t="s">
        <v>40</v>
      </c>
      <c r="C12" s="12"/>
      <c r="D12" s="46" t="s">
        <v>41</v>
      </c>
      <c r="E12" s="47"/>
      <c r="F12" s="47"/>
      <c r="G12" s="14" t="s">
        <v>42</v>
      </c>
      <c r="H12" s="15">
        <v>1</v>
      </c>
      <c r="I12" s="16"/>
      <c r="J12" s="17"/>
      <c r="K12" s="18">
        <f>IF(AND(H12= "",I12= ""), 0, ROUND(ROUND(J12, 2) * ROUND(IF(I12="",H12,I12),  0), 2))</f>
        <v>0</v>
      </c>
      <c r="L12" s="2"/>
      <c r="N12" s="19">
        <v>0.2</v>
      </c>
      <c r="R12" s="2">
        <v>66</v>
      </c>
    </row>
    <row r="13" spans="1:18" hidden="1" x14ac:dyDescent="0.3">
      <c r="A13" s="2" t="s">
        <v>43</v>
      </c>
    </row>
    <row r="14" spans="1:18" ht="20.399999999999999" customHeight="1" x14ac:dyDescent="0.3">
      <c r="A14" s="2" t="s">
        <v>44</v>
      </c>
      <c r="B14" s="20"/>
      <c r="C14" s="20"/>
      <c r="D14" s="48" t="s">
        <v>45</v>
      </c>
      <c r="E14" s="48"/>
      <c r="F14" s="48"/>
      <c r="G14" s="48"/>
      <c r="H14" s="48"/>
      <c r="I14" s="48"/>
      <c r="J14" s="48"/>
      <c r="K14" s="20"/>
    </row>
    <row r="15" spans="1:18" hidden="1" x14ac:dyDescent="0.3">
      <c r="A15" s="2" t="s">
        <v>46</v>
      </c>
    </row>
    <row r="16" spans="1:18" hidden="1" x14ac:dyDescent="0.3">
      <c r="A16" s="2" t="s">
        <v>47</v>
      </c>
    </row>
    <row r="17" spans="1:18" x14ac:dyDescent="0.3">
      <c r="A17" s="2">
        <v>6</v>
      </c>
      <c r="B17" s="7" t="s">
        <v>48</v>
      </c>
      <c r="C17" s="7"/>
      <c r="D17" s="45" t="s">
        <v>49</v>
      </c>
      <c r="E17" s="45"/>
      <c r="F17" s="45"/>
      <c r="G17" s="10"/>
      <c r="H17" s="10"/>
      <c r="I17" s="10"/>
      <c r="J17" s="10"/>
      <c r="K17" s="11"/>
      <c r="L17" s="2"/>
    </row>
    <row r="18" spans="1:18" x14ac:dyDescent="0.3">
      <c r="A18" s="2">
        <v>9</v>
      </c>
      <c r="B18" s="12" t="s">
        <v>50</v>
      </c>
      <c r="C18" s="12"/>
      <c r="D18" s="46" t="s">
        <v>51</v>
      </c>
      <c r="E18" s="47"/>
      <c r="F18" s="47"/>
      <c r="G18" s="14" t="s">
        <v>52</v>
      </c>
      <c r="H18" s="21">
        <v>9579</v>
      </c>
      <c r="I18" s="22"/>
      <c r="J18" s="17"/>
      <c r="K18" s="18">
        <f>IF(AND(H18= "",I18= ""), 0, ROUND(ROUND(J18, 2) * ROUND(IF(I18="",H18,I18),  3), 2))</f>
        <v>0</v>
      </c>
      <c r="L18" s="2"/>
      <c r="N18" s="19">
        <v>0.2</v>
      </c>
      <c r="R18" s="2">
        <v>66</v>
      </c>
    </row>
    <row r="19" spans="1:18" ht="20.399999999999999" customHeight="1" x14ac:dyDescent="0.3">
      <c r="A19" s="2" t="s">
        <v>44</v>
      </c>
      <c r="B19" s="20"/>
      <c r="C19" s="20"/>
      <c r="D19" s="48" t="s">
        <v>53</v>
      </c>
      <c r="E19" s="48"/>
      <c r="F19" s="48"/>
      <c r="G19" s="48"/>
      <c r="H19" s="48"/>
      <c r="I19" s="48"/>
      <c r="J19" s="48"/>
      <c r="K19" s="20"/>
    </row>
    <row r="20" spans="1:18" hidden="1" x14ac:dyDescent="0.3">
      <c r="A20" s="2" t="s">
        <v>46</v>
      </c>
    </row>
    <row r="21" spans="1:18" ht="15.6" x14ac:dyDescent="0.3">
      <c r="A21" s="2">
        <v>9</v>
      </c>
      <c r="B21" s="12" t="s">
        <v>54</v>
      </c>
      <c r="C21" s="12"/>
      <c r="D21" s="46" t="s">
        <v>55</v>
      </c>
      <c r="E21" s="47"/>
      <c r="F21" s="47"/>
      <c r="G21" s="14" t="s">
        <v>52</v>
      </c>
      <c r="H21" s="21">
        <v>955</v>
      </c>
      <c r="I21" s="22"/>
      <c r="J21" s="17"/>
      <c r="K21" s="18">
        <f>IF(AND(H21= "",I21= ""), 0, ROUND(ROUND(J21, 2) * ROUND(IF(I21="",H21,I21),  3), 2))</f>
        <v>0</v>
      </c>
      <c r="L21" s="2"/>
      <c r="N21" s="19">
        <v>0.2</v>
      </c>
      <c r="R21" s="2">
        <v>66</v>
      </c>
    </row>
    <row r="22" spans="1:18" hidden="1" x14ac:dyDescent="0.3">
      <c r="A22" s="2" t="s">
        <v>56</v>
      </c>
    </row>
    <row r="23" spans="1:18" ht="20.399999999999999" customHeight="1" x14ac:dyDescent="0.3">
      <c r="A23" s="2" t="s">
        <v>44</v>
      </c>
      <c r="B23" s="20"/>
      <c r="C23" s="20"/>
      <c r="D23" s="48" t="s">
        <v>53</v>
      </c>
      <c r="E23" s="48"/>
      <c r="F23" s="48"/>
      <c r="G23" s="48"/>
      <c r="H23" s="48"/>
      <c r="I23" s="48"/>
      <c r="J23" s="48"/>
      <c r="K23" s="20"/>
    </row>
    <row r="24" spans="1:18" hidden="1" x14ac:dyDescent="0.3">
      <c r="A24" s="2" t="s">
        <v>46</v>
      </c>
    </row>
    <row r="25" spans="1:18" ht="15.6" x14ac:dyDescent="0.3">
      <c r="A25" s="2">
        <v>9</v>
      </c>
      <c r="B25" s="12" t="s">
        <v>57</v>
      </c>
      <c r="C25" s="12"/>
      <c r="D25" s="46" t="s">
        <v>58</v>
      </c>
      <c r="E25" s="47"/>
      <c r="F25" s="47"/>
      <c r="G25" s="14" t="s">
        <v>52</v>
      </c>
      <c r="H25" s="21">
        <v>1042</v>
      </c>
      <c r="I25" s="22"/>
      <c r="J25" s="17"/>
      <c r="K25" s="18">
        <f>IF(AND(H25= "",I25= ""), 0, ROUND(ROUND(J25, 2) * ROUND(IF(I25="",H25,I25),  3), 2))</f>
        <v>0</v>
      </c>
      <c r="L25" s="2"/>
      <c r="N25" s="19">
        <v>0.2</v>
      </c>
      <c r="R25" s="2">
        <v>66</v>
      </c>
    </row>
    <row r="26" spans="1:18" ht="20.399999999999999" customHeight="1" x14ac:dyDescent="0.3">
      <c r="A26" s="2" t="s">
        <v>44</v>
      </c>
      <c r="B26" s="20"/>
      <c r="C26" s="20"/>
      <c r="D26" s="48" t="s">
        <v>53</v>
      </c>
      <c r="E26" s="48"/>
      <c r="F26" s="48"/>
      <c r="G26" s="48"/>
      <c r="H26" s="48"/>
      <c r="I26" s="48"/>
      <c r="J26" s="48"/>
      <c r="K26" s="20"/>
    </row>
    <row r="27" spans="1:18" hidden="1" x14ac:dyDescent="0.3">
      <c r="A27" s="2" t="s">
        <v>46</v>
      </c>
    </row>
    <row r="28" spans="1:18" ht="15.6" x14ac:dyDescent="0.3">
      <c r="A28" s="2">
        <v>9</v>
      </c>
      <c r="B28" s="12" t="s">
        <v>59</v>
      </c>
      <c r="C28" s="12"/>
      <c r="D28" s="46" t="s">
        <v>60</v>
      </c>
      <c r="E28" s="47"/>
      <c r="F28" s="47"/>
      <c r="G28" s="14" t="s">
        <v>52</v>
      </c>
      <c r="H28" s="21">
        <v>4190</v>
      </c>
      <c r="I28" s="22"/>
      <c r="J28" s="17"/>
      <c r="K28" s="18">
        <f>IF(AND(H28= "",I28= ""), 0, ROUND(ROUND(J28, 2) * ROUND(IF(I28="",H28,I28),  3), 2))</f>
        <v>0</v>
      </c>
      <c r="L28" s="2"/>
      <c r="N28" s="19">
        <v>0.2</v>
      </c>
      <c r="R28" s="2">
        <v>66</v>
      </c>
    </row>
    <row r="29" spans="1:18" ht="20.399999999999999" customHeight="1" x14ac:dyDescent="0.3">
      <c r="A29" s="2" t="s">
        <v>44</v>
      </c>
      <c r="B29" s="20"/>
      <c r="C29" s="20"/>
      <c r="D29" s="48" t="s">
        <v>53</v>
      </c>
      <c r="E29" s="48"/>
      <c r="F29" s="48"/>
      <c r="G29" s="48"/>
      <c r="H29" s="48"/>
      <c r="I29" s="48"/>
      <c r="J29" s="48"/>
      <c r="K29" s="20"/>
    </row>
    <row r="30" spans="1:18" hidden="1" x14ac:dyDescent="0.3">
      <c r="A30" s="2" t="s">
        <v>46</v>
      </c>
    </row>
    <row r="31" spans="1:18" ht="15.6" x14ac:dyDescent="0.3">
      <c r="A31" s="2">
        <v>9</v>
      </c>
      <c r="B31" s="12" t="s">
        <v>61</v>
      </c>
      <c r="C31" s="12"/>
      <c r="D31" s="46" t="s">
        <v>62</v>
      </c>
      <c r="E31" s="47"/>
      <c r="F31" s="47"/>
      <c r="G31" s="14" t="s">
        <v>52</v>
      </c>
      <c r="H31" s="21">
        <v>68</v>
      </c>
      <c r="I31" s="22"/>
      <c r="J31" s="17"/>
      <c r="K31" s="18">
        <f>IF(AND(H31= "",I31= ""), 0, ROUND(ROUND(J31, 2) * ROUND(IF(I31="",H31,I31),  3), 2))</f>
        <v>0</v>
      </c>
      <c r="L31" s="2"/>
      <c r="N31" s="19">
        <v>0.2</v>
      </c>
      <c r="R31" s="2">
        <v>66</v>
      </c>
    </row>
    <row r="32" spans="1:18" ht="20.399999999999999" customHeight="1" x14ac:dyDescent="0.3">
      <c r="A32" s="2" t="s">
        <v>44</v>
      </c>
      <c r="B32" s="20"/>
      <c r="C32" s="20"/>
      <c r="D32" s="48" t="s">
        <v>53</v>
      </c>
      <c r="E32" s="48"/>
      <c r="F32" s="48"/>
      <c r="G32" s="48"/>
      <c r="H32" s="48"/>
      <c r="I32" s="48"/>
      <c r="J32" s="48"/>
      <c r="K32" s="20"/>
    </row>
    <row r="33" spans="1:18" hidden="1" x14ac:dyDescent="0.3">
      <c r="A33" s="2" t="s">
        <v>46</v>
      </c>
    </row>
    <row r="34" spans="1:18" ht="15.6" x14ac:dyDescent="0.3">
      <c r="A34" s="2">
        <v>9</v>
      </c>
      <c r="B34" s="12" t="s">
        <v>63</v>
      </c>
      <c r="C34" s="12"/>
      <c r="D34" s="46" t="s">
        <v>64</v>
      </c>
      <c r="E34" s="47"/>
      <c r="F34" s="47"/>
      <c r="G34" s="14" t="s">
        <v>52</v>
      </c>
      <c r="H34" s="21">
        <v>65</v>
      </c>
      <c r="I34" s="22"/>
      <c r="J34" s="17"/>
      <c r="K34" s="18">
        <f>IF(AND(H34= "",I34= ""), 0, ROUND(ROUND(J34, 2) * ROUND(IF(I34="",H34,I34),  3), 2))</f>
        <v>0</v>
      </c>
      <c r="L34" s="2"/>
      <c r="N34" s="19">
        <v>0.2</v>
      </c>
      <c r="R34" s="2">
        <v>66</v>
      </c>
    </row>
    <row r="35" spans="1:18" ht="20.399999999999999" customHeight="1" x14ac:dyDescent="0.3">
      <c r="A35" s="2" t="s">
        <v>44</v>
      </c>
      <c r="B35" s="20"/>
      <c r="C35" s="20"/>
      <c r="D35" s="48" t="s">
        <v>53</v>
      </c>
      <c r="E35" s="48"/>
      <c r="F35" s="48"/>
      <c r="G35" s="48"/>
      <c r="H35" s="48"/>
      <c r="I35" s="48"/>
      <c r="J35" s="48"/>
      <c r="K35" s="20"/>
    </row>
    <row r="36" spans="1:18" hidden="1" x14ac:dyDescent="0.3">
      <c r="A36" s="2" t="s">
        <v>46</v>
      </c>
    </row>
    <row r="37" spans="1:18" ht="15.6" x14ac:dyDescent="0.3">
      <c r="A37" s="2">
        <v>9</v>
      </c>
      <c r="B37" s="12" t="s">
        <v>65</v>
      </c>
      <c r="C37" s="12"/>
      <c r="D37" s="46" t="s">
        <v>66</v>
      </c>
      <c r="E37" s="47"/>
      <c r="F37" s="47"/>
      <c r="G37" s="14" t="s">
        <v>52</v>
      </c>
      <c r="H37" s="21">
        <v>204</v>
      </c>
      <c r="I37" s="22"/>
      <c r="J37" s="17"/>
      <c r="K37" s="18">
        <f>IF(AND(H37= "",I37= ""), 0, ROUND(ROUND(J37, 2) * ROUND(IF(I37="",H37,I37),  3), 2))</f>
        <v>0</v>
      </c>
      <c r="L37" s="2"/>
      <c r="N37" s="19">
        <v>0.2</v>
      </c>
      <c r="R37" s="2">
        <v>66</v>
      </c>
    </row>
    <row r="38" spans="1:18" ht="20.399999999999999" customHeight="1" x14ac:dyDescent="0.3">
      <c r="A38" s="2" t="s">
        <v>44</v>
      </c>
      <c r="B38" s="20"/>
      <c r="C38" s="20"/>
      <c r="D38" s="48" t="s">
        <v>53</v>
      </c>
      <c r="E38" s="48"/>
      <c r="F38" s="48"/>
      <c r="G38" s="48"/>
      <c r="H38" s="48"/>
      <c r="I38" s="48"/>
      <c r="J38" s="48"/>
      <c r="K38" s="20"/>
    </row>
    <row r="39" spans="1:18" hidden="1" x14ac:dyDescent="0.3">
      <c r="A39" s="2" t="s">
        <v>46</v>
      </c>
    </row>
    <row r="40" spans="1:18" ht="15.6" x14ac:dyDescent="0.3">
      <c r="A40" s="2">
        <v>9</v>
      </c>
      <c r="B40" s="12" t="s">
        <v>67</v>
      </c>
      <c r="C40" s="12"/>
      <c r="D40" s="46" t="s">
        <v>68</v>
      </c>
      <c r="E40" s="47"/>
      <c r="F40" s="47"/>
      <c r="G40" s="14" t="s">
        <v>52</v>
      </c>
      <c r="H40" s="21">
        <v>1415</v>
      </c>
      <c r="I40" s="22"/>
      <c r="J40" s="17"/>
      <c r="K40" s="18">
        <f>IF(AND(H40= "",I40= ""), 0, ROUND(ROUND(J40, 2) * ROUND(IF(I40="",H40,I40),  3), 2))</f>
        <v>0</v>
      </c>
      <c r="L40" s="2"/>
      <c r="N40" s="19">
        <v>0.2</v>
      </c>
      <c r="R40" s="2">
        <v>66</v>
      </c>
    </row>
    <row r="41" spans="1:18" ht="20.399999999999999" customHeight="1" x14ac:dyDescent="0.3">
      <c r="A41" s="2" t="s">
        <v>44</v>
      </c>
      <c r="B41" s="20"/>
      <c r="C41" s="20"/>
      <c r="D41" s="48" t="s">
        <v>53</v>
      </c>
      <c r="E41" s="48"/>
      <c r="F41" s="48"/>
      <c r="G41" s="48"/>
      <c r="H41" s="48"/>
      <c r="I41" s="48"/>
      <c r="J41" s="48"/>
      <c r="K41" s="20"/>
    </row>
    <row r="42" spans="1:18" hidden="1" x14ac:dyDescent="0.3">
      <c r="A42" s="2" t="s">
        <v>46</v>
      </c>
    </row>
    <row r="43" spans="1:18" ht="15.6" x14ac:dyDescent="0.3">
      <c r="A43" s="2">
        <v>9</v>
      </c>
      <c r="B43" s="12" t="s">
        <v>69</v>
      </c>
      <c r="C43" s="12"/>
      <c r="D43" s="46" t="s">
        <v>70</v>
      </c>
      <c r="E43" s="47"/>
      <c r="F43" s="47"/>
      <c r="G43" s="14" t="s">
        <v>52</v>
      </c>
      <c r="H43" s="21">
        <v>497</v>
      </c>
      <c r="I43" s="22"/>
      <c r="J43" s="17"/>
      <c r="K43" s="18">
        <f>IF(AND(H43= "",I43= ""), 0, ROUND(ROUND(J43, 2) * ROUND(IF(I43="",H43,I43),  3), 2))</f>
        <v>0</v>
      </c>
      <c r="L43" s="2"/>
      <c r="N43" s="19">
        <v>0.2</v>
      </c>
      <c r="R43" s="2">
        <v>66</v>
      </c>
    </row>
    <row r="44" spans="1:18" ht="20.399999999999999" customHeight="1" x14ac:dyDescent="0.3">
      <c r="A44" s="2" t="s">
        <v>44</v>
      </c>
      <c r="B44" s="20"/>
      <c r="C44" s="20"/>
      <c r="D44" s="48" t="s">
        <v>53</v>
      </c>
      <c r="E44" s="48"/>
      <c r="F44" s="48"/>
      <c r="G44" s="48"/>
      <c r="H44" s="48"/>
      <c r="I44" s="48"/>
      <c r="J44" s="48"/>
      <c r="K44" s="20"/>
    </row>
    <row r="45" spans="1:18" hidden="1" x14ac:dyDescent="0.3">
      <c r="A45" s="2" t="s">
        <v>46</v>
      </c>
    </row>
    <row r="46" spans="1:18" ht="15.6" x14ac:dyDescent="0.3">
      <c r="A46" s="2">
        <v>9</v>
      </c>
      <c r="B46" s="12" t="s">
        <v>71</v>
      </c>
      <c r="C46" s="12"/>
      <c r="D46" s="46" t="s">
        <v>72</v>
      </c>
      <c r="E46" s="47"/>
      <c r="F46" s="47"/>
      <c r="G46" s="14" t="s">
        <v>52</v>
      </c>
      <c r="H46" s="21">
        <v>121</v>
      </c>
      <c r="I46" s="22"/>
      <c r="J46" s="17"/>
      <c r="K46" s="18">
        <f>IF(AND(H46= "",I46= ""), 0, ROUND(ROUND(J46, 2) * ROUND(IF(I46="",H46,I46),  3), 2))</f>
        <v>0</v>
      </c>
      <c r="L46" s="2"/>
      <c r="N46" s="19">
        <v>0.2</v>
      </c>
      <c r="R46" s="2">
        <v>66</v>
      </c>
    </row>
    <row r="47" spans="1:18" ht="20.399999999999999" customHeight="1" x14ac:dyDescent="0.3">
      <c r="A47" s="2" t="s">
        <v>44</v>
      </c>
      <c r="B47" s="20"/>
      <c r="C47" s="20"/>
      <c r="D47" s="48" t="s">
        <v>53</v>
      </c>
      <c r="E47" s="48"/>
      <c r="F47" s="48"/>
      <c r="G47" s="48"/>
      <c r="H47" s="48"/>
      <c r="I47" s="48"/>
      <c r="J47" s="48"/>
      <c r="K47" s="20"/>
    </row>
    <row r="48" spans="1:18" hidden="1" x14ac:dyDescent="0.3">
      <c r="A48" s="2" t="s">
        <v>46</v>
      </c>
    </row>
    <row r="49" spans="1:18" ht="15.6" x14ac:dyDescent="0.3">
      <c r="A49" s="2">
        <v>9</v>
      </c>
      <c r="B49" s="12" t="s">
        <v>73</v>
      </c>
      <c r="C49" s="12"/>
      <c r="D49" s="46" t="s">
        <v>74</v>
      </c>
      <c r="E49" s="47"/>
      <c r="F49" s="47"/>
      <c r="G49" s="14" t="s">
        <v>52</v>
      </c>
      <c r="H49" s="21">
        <v>2413</v>
      </c>
      <c r="I49" s="22"/>
      <c r="J49" s="17"/>
      <c r="K49" s="18">
        <f>IF(AND(H49= "",I49= ""), 0, ROUND(ROUND(J49, 2) * ROUND(IF(I49="",H49,I49),  3), 2))</f>
        <v>0</v>
      </c>
      <c r="L49" s="2"/>
      <c r="N49" s="19">
        <v>0.2</v>
      </c>
      <c r="R49" s="2">
        <v>66</v>
      </c>
    </row>
    <row r="50" spans="1:18" ht="20.399999999999999" customHeight="1" x14ac:dyDescent="0.3">
      <c r="A50" s="2" t="s">
        <v>44</v>
      </c>
      <c r="B50" s="20"/>
      <c r="C50" s="20"/>
      <c r="D50" s="48" t="s">
        <v>53</v>
      </c>
      <c r="E50" s="48"/>
      <c r="F50" s="48"/>
      <c r="G50" s="48"/>
      <c r="H50" s="48"/>
      <c r="I50" s="48"/>
      <c r="J50" s="48"/>
      <c r="K50" s="20"/>
    </row>
    <row r="51" spans="1:18" hidden="1" x14ac:dyDescent="0.3">
      <c r="A51" s="2" t="s">
        <v>46</v>
      </c>
    </row>
    <row r="52" spans="1:18" ht="15.6" x14ac:dyDescent="0.3">
      <c r="A52" s="2">
        <v>9</v>
      </c>
      <c r="B52" s="12" t="s">
        <v>75</v>
      </c>
      <c r="C52" s="12"/>
      <c r="D52" s="46" t="s">
        <v>76</v>
      </c>
      <c r="E52" s="47"/>
      <c r="F52" s="47"/>
      <c r="G52" s="14" t="s">
        <v>52</v>
      </c>
      <c r="H52" s="21">
        <v>110</v>
      </c>
      <c r="I52" s="22"/>
      <c r="J52" s="17"/>
      <c r="K52" s="18">
        <f>IF(AND(H52= "",I52= ""), 0, ROUND(ROUND(J52, 2) * ROUND(IF(I52="",H52,I52),  3), 2))</f>
        <v>0</v>
      </c>
      <c r="L52" s="2"/>
      <c r="N52" s="19">
        <v>0.2</v>
      </c>
      <c r="R52" s="2">
        <v>66</v>
      </c>
    </row>
    <row r="53" spans="1:18" ht="20.399999999999999" customHeight="1" x14ac:dyDescent="0.3">
      <c r="A53" s="2" t="s">
        <v>44</v>
      </c>
      <c r="B53" s="20"/>
      <c r="C53" s="20"/>
      <c r="D53" s="48" t="s">
        <v>53</v>
      </c>
      <c r="E53" s="48"/>
      <c r="F53" s="48"/>
      <c r="G53" s="48"/>
      <c r="H53" s="48"/>
      <c r="I53" s="48"/>
      <c r="J53" s="48"/>
      <c r="K53" s="20"/>
    </row>
    <row r="54" spans="1:18" hidden="1" x14ac:dyDescent="0.3">
      <c r="A54" s="2" t="s">
        <v>46</v>
      </c>
    </row>
    <row r="55" spans="1:18" ht="15.6" x14ac:dyDescent="0.3">
      <c r="A55" s="2">
        <v>9</v>
      </c>
      <c r="B55" s="12" t="s">
        <v>77</v>
      </c>
      <c r="C55" s="12"/>
      <c r="D55" s="46" t="s">
        <v>78</v>
      </c>
      <c r="E55" s="47"/>
      <c r="F55" s="47"/>
      <c r="G55" s="14" t="s">
        <v>79</v>
      </c>
      <c r="H55" s="21">
        <v>0</v>
      </c>
      <c r="I55" s="22"/>
      <c r="J55" s="17"/>
      <c r="K55" s="18">
        <f>IF(AND(H55= "",I55= ""), 0, ROUND(ROUND(J55, 2) * ROUND(IF(I55="",H55,I55),  3), 2))</f>
        <v>0</v>
      </c>
      <c r="L55" s="2"/>
      <c r="N55" s="19">
        <v>0.2</v>
      </c>
      <c r="R55" s="2">
        <v>66</v>
      </c>
    </row>
    <row r="56" spans="1:18" ht="20.399999999999999" customHeight="1" x14ac:dyDescent="0.3">
      <c r="A56" s="2" t="s">
        <v>44</v>
      </c>
      <c r="B56" s="20"/>
      <c r="C56" s="20"/>
      <c r="D56" s="48" t="s">
        <v>80</v>
      </c>
      <c r="E56" s="48"/>
      <c r="F56" s="48"/>
      <c r="G56" s="48"/>
      <c r="H56" s="48"/>
      <c r="I56" s="48"/>
      <c r="J56" s="48"/>
      <c r="K56" s="20"/>
    </row>
    <row r="57" spans="1:18" hidden="1" x14ac:dyDescent="0.3">
      <c r="A57" s="2" t="s">
        <v>46</v>
      </c>
    </row>
    <row r="58" spans="1:18" hidden="1" x14ac:dyDescent="0.3">
      <c r="A58" s="2" t="s">
        <v>47</v>
      </c>
    </row>
    <row r="59" spans="1:18" x14ac:dyDescent="0.3">
      <c r="A59" s="2">
        <v>6</v>
      </c>
      <c r="B59" s="7" t="s">
        <v>81</v>
      </c>
      <c r="C59" s="7"/>
      <c r="D59" s="45" t="s">
        <v>82</v>
      </c>
      <c r="E59" s="45"/>
      <c r="F59" s="45"/>
      <c r="G59" s="10"/>
      <c r="H59" s="10"/>
      <c r="I59" s="10"/>
      <c r="J59" s="10"/>
      <c r="K59" s="11"/>
      <c r="L59" s="2"/>
    </row>
    <row r="60" spans="1:18" x14ac:dyDescent="0.3">
      <c r="A60" s="2">
        <v>9</v>
      </c>
      <c r="B60" s="12" t="s">
        <v>83</v>
      </c>
      <c r="C60" s="12"/>
      <c r="D60" s="46" t="s">
        <v>84</v>
      </c>
      <c r="E60" s="47"/>
      <c r="F60" s="47"/>
      <c r="G60" s="14" t="s">
        <v>6</v>
      </c>
      <c r="H60" s="15">
        <v>1</v>
      </c>
      <c r="I60" s="16"/>
      <c r="J60" s="17"/>
      <c r="K60" s="18">
        <f>IF(AND(H60= "",I60= ""), 0, ROUND(ROUND(J60, 2) * ROUND(IF(I60="",H60,I60),  0), 2))</f>
        <v>0</v>
      </c>
      <c r="L60" s="2"/>
      <c r="N60" s="19">
        <v>0.2</v>
      </c>
      <c r="R60" s="2">
        <v>66</v>
      </c>
    </row>
    <row r="61" spans="1:18" x14ac:dyDescent="0.3">
      <c r="A61" s="2" t="s">
        <v>44</v>
      </c>
      <c r="B61" s="20"/>
      <c r="C61" s="20"/>
      <c r="D61" s="48" t="s">
        <v>85</v>
      </c>
      <c r="E61" s="48"/>
      <c r="F61" s="48"/>
      <c r="G61" s="48"/>
      <c r="H61" s="48"/>
      <c r="I61" s="48"/>
      <c r="J61" s="48"/>
      <c r="K61" s="20"/>
    </row>
    <row r="62" spans="1:18" ht="20.399999999999999" customHeight="1" x14ac:dyDescent="0.3">
      <c r="A62" s="2" t="s">
        <v>86</v>
      </c>
      <c r="B62" s="23"/>
      <c r="C62" s="23"/>
      <c r="D62" s="49" t="s">
        <v>87</v>
      </c>
      <c r="E62" s="49"/>
      <c r="F62" s="49"/>
      <c r="G62" s="49"/>
      <c r="H62" s="49"/>
      <c r="I62" s="49"/>
      <c r="J62" s="49"/>
      <c r="K62" s="23"/>
    </row>
    <row r="63" spans="1:18" hidden="1" x14ac:dyDescent="0.3">
      <c r="A63" s="2" t="s">
        <v>46</v>
      </c>
    </row>
    <row r="64" spans="1:18" hidden="1" x14ac:dyDescent="0.3">
      <c r="A64" s="2" t="s">
        <v>47</v>
      </c>
    </row>
    <row r="65" spans="1:18" x14ac:dyDescent="0.3">
      <c r="A65" s="2">
        <v>6</v>
      </c>
      <c r="B65" s="7" t="s">
        <v>88</v>
      </c>
      <c r="C65" s="7"/>
      <c r="D65" s="45" t="s">
        <v>89</v>
      </c>
      <c r="E65" s="45"/>
      <c r="F65" s="45"/>
      <c r="G65" s="10"/>
      <c r="H65" s="10"/>
      <c r="I65" s="10"/>
      <c r="J65" s="10"/>
      <c r="K65" s="11"/>
      <c r="L65" s="2"/>
    </row>
    <row r="66" spans="1:18" x14ac:dyDescent="0.3">
      <c r="A66" s="2">
        <v>9</v>
      </c>
      <c r="B66" s="12" t="s">
        <v>90</v>
      </c>
      <c r="C66" s="12"/>
      <c r="D66" s="46" t="s">
        <v>91</v>
      </c>
      <c r="E66" s="47"/>
      <c r="F66" s="47"/>
      <c r="G66" s="14" t="s">
        <v>92</v>
      </c>
      <c r="H66" s="21">
        <v>0</v>
      </c>
      <c r="I66" s="22"/>
      <c r="J66" s="17"/>
      <c r="K66" s="18">
        <f>IF(AND(H66= "",I66= ""), 0, ROUND(ROUND(J66, 2) * ROUND(IF(I66="",H66,I66),  3), 2))</f>
        <v>0</v>
      </c>
      <c r="L66" s="2"/>
      <c r="N66" s="19">
        <v>0.2</v>
      </c>
      <c r="R66" s="2">
        <v>66</v>
      </c>
    </row>
    <row r="67" spans="1:18" hidden="1" x14ac:dyDescent="0.3">
      <c r="A67" s="2" t="s">
        <v>43</v>
      </c>
    </row>
    <row r="68" spans="1:18" x14ac:dyDescent="0.3">
      <c r="A68" s="2" t="s">
        <v>44</v>
      </c>
      <c r="B68" s="20"/>
      <c r="C68" s="20"/>
      <c r="D68" s="48" t="s">
        <v>93</v>
      </c>
      <c r="E68" s="48"/>
      <c r="F68" s="48"/>
      <c r="G68" s="48"/>
      <c r="H68" s="48"/>
      <c r="I68" s="48"/>
      <c r="J68" s="48"/>
      <c r="K68" s="20"/>
    </row>
    <row r="69" spans="1:18" ht="20.399999999999999" customHeight="1" x14ac:dyDescent="0.3">
      <c r="A69" s="2" t="s">
        <v>86</v>
      </c>
      <c r="B69" s="23"/>
      <c r="C69" s="23"/>
      <c r="D69" s="49" t="s">
        <v>94</v>
      </c>
      <c r="E69" s="49"/>
      <c r="F69" s="49"/>
      <c r="G69" s="49"/>
      <c r="H69" s="49"/>
      <c r="I69" s="49"/>
      <c r="J69" s="49"/>
      <c r="K69" s="23"/>
    </row>
    <row r="70" spans="1:18" hidden="1" x14ac:dyDescent="0.3">
      <c r="A70" s="2" t="s">
        <v>46</v>
      </c>
    </row>
    <row r="71" spans="1:18" ht="15.6" x14ac:dyDescent="0.3">
      <c r="A71" s="2">
        <v>9</v>
      </c>
      <c r="B71" s="12" t="s">
        <v>95</v>
      </c>
      <c r="C71" s="12"/>
      <c r="D71" s="46" t="s">
        <v>96</v>
      </c>
      <c r="E71" s="47"/>
      <c r="F71" s="47"/>
      <c r="G71" s="14" t="s">
        <v>92</v>
      </c>
      <c r="H71" s="21">
        <v>0</v>
      </c>
      <c r="I71" s="22"/>
      <c r="J71" s="17"/>
      <c r="K71" s="18">
        <f>IF(AND(H71= "",I71= ""), 0, ROUND(ROUND(J71, 2) * ROUND(IF(I71="",H71,I71),  3), 2))</f>
        <v>0</v>
      </c>
      <c r="L71" s="2"/>
      <c r="N71" s="19">
        <v>0.2</v>
      </c>
      <c r="R71" s="2">
        <v>66</v>
      </c>
    </row>
    <row r="72" spans="1:18" hidden="1" x14ac:dyDescent="0.3">
      <c r="A72" s="2" t="s">
        <v>43</v>
      </c>
    </row>
    <row r="73" spans="1:18" ht="20.399999999999999" customHeight="1" x14ac:dyDescent="0.3">
      <c r="A73" s="2" t="s">
        <v>44</v>
      </c>
      <c r="B73" s="20"/>
      <c r="C73" s="20"/>
      <c r="D73" s="48" t="s">
        <v>97</v>
      </c>
      <c r="E73" s="48"/>
      <c r="F73" s="48"/>
      <c r="G73" s="48"/>
      <c r="H73" s="48"/>
      <c r="I73" s="48"/>
      <c r="J73" s="48"/>
      <c r="K73" s="20"/>
    </row>
    <row r="74" spans="1:18" hidden="1" x14ac:dyDescent="0.3">
      <c r="A74" s="2" t="s">
        <v>46</v>
      </c>
    </row>
    <row r="75" spans="1:18" hidden="1" x14ac:dyDescent="0.3">
      <c r="A75" s="2" t="s">
        <v>47</v>
      </c>
    </row>
    <row r="76" spans="1:18" x14ac:dyDescent="0.3">
      <c r="A76" s="2" t="s">
        <v>34</v>
      </c>
      <c r="B76" s="13"/>
      <c r="C76" s="13"/>
      <c r="D76" s="50"/>
      <c r="E76" s="50"/>
      <c r="F76" s="50"/>
      <c r="K76" s="13"/>
    </row>
    <row r="77" spans="1:18" x14ac:dyDescent="0.3">
      <c r="B77" s="13"/>
      <c r="C77" s="13"/>
      <c r="D77" s="53" t="s">
        <v>33</v>
      </c>
      <c r="E77" s="54"/>
      <c r="F77" s="54"/>
      <c r="G77" s="51"/>
      <c r="H77" s="51"/>
      <c r="I77" s="51"/>
      <c r="J77" s="51"/>
      <c r="K77" s="52"/>
    </row>
    <row r="78" spans="1:18" x14ac:dyDescent="0.3">
      <c r="B78" s="13"/>
      <c r="C78" s="13"/>
      <c r="D78" s="56"/>
      <c r="E78" s="41"/>
      <c r="F78" s="41"/>
      <c r="G78" s="41"/>
      <c r="H78" s="41"/>
      <c r="I78" s="41"/>
      <c r="J78" s="41"/>
      <c r="K78" s="55"/>
    </row>
    <row r="79" spans="1:18" x14ac:dyDescent="0.3">
      <c r="B79" s="13"/>
      <c r="C79" s="13"/>
      <c r="D79" s="59" t="s">
        <v>98</v>
      </c>
      <c r="E79" s="60"/>
      <c r="F79" s="60"/>
      <c r="G79" s="57">
        <f>SUMIF(L8:L76, IF(L7="","",L7), K8:K76)</f>
        <v>0</v>
      </c>
      <c r="H79" s="57"/>
      <c r="I79" s="57"/>
      <c r="J79" s="57"/>
      <c r="K79" s="58"/>
    </row>
    <row r="80" spans="1:18" x14ac:dyDescent="0.3">
      <c r="B80" s="13"/>
      <c r="C80" s="13"/>
      <c r="D80" s="59" t="s">
        <v>99</v>
      </c>
      <c r="E80" s="60"/>
      <c r="F80" s="60"/>
      <c r="G80" s="57">
        <f>ROUND(SUMIF(L8:L76, IF(L7="","",L7), K8:K76) * 0.2, 2)</f>
        <v>0</v>
      </c>
      <c r="H80" s="57"/>
      <c r="I80" s="57"/>
      <c r="J80" s="57"/>
      <c r="K80" s="58"/>
    </row>
    <row r="81" spans="1:18" x14ac:dyDescent="0.3">
      <c r="B81" s="13"/>
      <c r="C81" s="13"/>
      <c r="D81" s="63" t="s">
        <v>100</v>
      </c>
      <c r="E81" s="64"/>
      <c r="F81" s="64"/>
      <c r="G81" s="61">
        <f>SUM(G79:G80)</f>
        <v>0</v>
      </c>
      <c r="H81" s="61"/>
      <c r="I81" s="61"/>
      <c r="J81" s="61"/>
      <c r="K81" s="62"/>
    </row>
    <row r="82" spans="1:18" ht="15.6" customHeight="1" x14ac:dyDescent="0.3">
      <c r="A82" s="2">
        <v>3</v>
      </c>
      <c r="B82" s="7" t="s">
        <v>101</v>
      </c>
      <c r="C82" s="7"/>
      <c r="D82" s="44" t="s">
        <v>102</v>
      </c>
      <c r="E82" s="44"/>
      <c r="F82" s="44"/>
      <c r="G82" s="8"/>
      <c r="H82" s="8"/>
      <c r="I82" s="8"/>
      <c r="J82" s="8"/>
      <c r="K82" s="9"/>
      <c r="L82" s="2"/>
    </row>
    <row r="83" spans="1:18" x14ac:dyDescent="0.3">
      <c r="A83" s="2">
        <v>9</v>
      </c>
      <c r="B83" s="12" t="s">
        <v>103</v>
      </c>
      <c r="C83" s="12"/>
      <c r="D83" s="46" t="s">
        <v>104</v>
      </c>
      <c r="E83" s="47"/>
      <c r="F83" s="47"/>
      <c r="G83" s="14" t="s">
        <v>92</v>
      </c>
      <c r="H83" s="21">
        <v>0</v>
      </c>
      <c r="I83" s="22"/>
      <c r="J83" s="17"/>
      <c r="K83" s="18">
        <f>IF(AND(H83= "",I83= ""), 0, ROUND(ROUND(J83, 2) * ROUND(IF(I83="",H83,I83),  3), 2))</f>
        <v>0</v>
      </c>
      <c r="L83" s="2"/>
      <c r="N83" s="19">
        <v>0.2</v>
      </c>
      <c r="R83" s="2">
        <v>66</v>
      </c>
    </row>
    <row r="84" spans="1:18" hidden="1" x14ac:dyDescent="0.3">
      <c r="A84" s="2" t="s">
        <v>43</v>
      </c>
    </row>
    <row r="85" spans="1:18" ht="20.399999999999999" customHeight="1" x14ac:dyDescent="0.3">
      <c r="A85" s="2" t="s">
        <v>44</v>
      </c>
      <c r="B85" s="20"/>
      <c r="C85" s="20"/>
      <c r="D85" s="48" t="s">
        <v>105</v>
      </c>
      <c r="E85" s="48"/>
      <c r="F85" s="48"/>
      <c r="G85" s="48"/>
      <c r="H85" s="48"/>
      <c r="I85" s="48"/>
      <c r="J85" s="48"/>
      <c r="K85" s="20"/>
    </row>
    <row r="86" spans="1:18" hidden="1" x14ac:dyDescent="0.3">
      <c r="A86" s="2" t="s">
        <v>46</v>
      </c>
    </row>
    <row r="87" spans="1:18" x14ac:dyDescent="0.3">
      <c r="A87" s="2">
        <v>9</v>
      </c>
      <c r="B87" s="12" t="s">
        <v>106</v>
      </c>
      <c r="C87" s="12"/>
      <c r="D87" s="46" t="s">
        <v>107</v>
      </c>
      <c r="E87" s="47"/>
      <c r="F87" s="47"/>
      <c r="G87" s="14" t="s">
        <v>92</v>
      </c>
      <c r="H87" s="21">
        <v>0</v>
      </c>
      <c r="I87" s="22"/>
      <c r="J87" s="17"/>
      <c r="K87" s="18">
        <f>IF(AND(H87= "",I87= ""), 0, ROUND(ROUND(J87, 2) * ROUND(IF(I87="",H87,I87),  3), 2))</f>
        <v>0</v>
      </c>
      <c r="L87" s="2"/>
      <c r="N87" s="19">
        <v>0.2</v>
      </c>
      <c r="R87" s="2">
        <v>66</v>
      </c>
    </row>
    <row r="88" spans="1:18" hidden="1" x14ac:dyDescent="0.3">
      <c r="A88" s="2" t="s">
        <v>43</v>
      </c>
    </row>
    <row r="89" spans="1:18" ht="20.399999999999999" customHeight="1" x14ac:dyDescent="0.3">
      <c r="A89" s="2" t="s">
        <v>44</v>
      </c>
      <c r="B89" s="20"/>
      <c r="C89" s="20"/>
      <c r="D89" s="48" t="s">
        <v>105</v>
      </c>
      <c r="E89" s="48"/>
      <c r="F89" s="48"/>
      <c r="G89" s="48"/>
      <c r="H89" s="48"/>
      <c r="I89" s="48"/>
      <c r="J89" s="48"/>
      <c r="K89" s="20"/>
    </row>
    <row r="90" spans="1:18" hidden="1" x14ac:dyDescent="0.3">
      <c r="A90" s="2" t="s">
        <v>46</v>
      </c>
    </row>
    <row r="91" spans="1:18" x14ac:dyDescent="0.3">
      <c r="A91" s="2" t="s">
        <v>34</v>
      </c>
      <c r="B91" s="13"/>
      <c r="C91" s="13"/>
      <c r="D91" s="50"/>
      <c r="E91" s="50"/>
      <c r="F91" s="50"/>
      <c r="K91" s="13"/>
    </row>
    <row r="92" spans="1:18" x14ac:dyDescent="0.3">
      <c r="B92" s="13"/>
      <c r="C92" s="13"/>
      <c r="D92" s="53" t="s">
        <v>102</v>
      </c>
      <c r="E92" s="54"/>
      <c r="F92" s="54"/>
      <c r="G92" s="51"/>
      <c r="H92" s="51"/>
      <c r="I92" s="51"/>
      <c r="J92" s="51"/>
      <c r="K92" s="52"/>
    </row>
    <row r="93" spans="1:18" x14ac:dyDescent="0.3">
      <c r="B93" s="13"/>
      <c r="C93" s="13"/>
      <c r="D93" s="56"/>
      <c r="E93" s="41"/>
      <c r="F93" s="41"/>
      <c r="G93" s="41"/>
      <c r="H93" s="41"/>
      <c r="I93" s="41"/>
      <c r="J93" s="41"/>
      <c r="K93" s="55"/>
    </row>
    <row r="94" spans="1:18" x14ac:dyDescent="0.3">
      <c r="B94" s="13"/>
      <c r="C94" s="13"/>
      <c r="D94" s="59" t="s">
        <v>98</v>
      </c>
      <c r="E94" s="60"/>
      <c r="F94" s="60"/>
      <c r="G94" s="57">
        <f>SUMIF(L83:L91, IF(L82="","",L82), K83:K91)</f>
        <v>0</v>
      </c>
      <c r="H94" s="57"/>
      <c r="I94" s="57"/>
      <c r="J94" s="57"/>
      <c r="K94" s="58"/>
    </row>
    <row r="95" spans="1:18" x14ac:dyDescent="0.3">
      <c r="B95" s="13"/>
      <c r="C95" s="13"/>
      <c r="D95" s="59" t="s">
        <v>99</v>
      </c>
      <c r="E95" s="60"/>
      <c r="F95" s="60"/>
      <c r="G95" s="57">
        <f>ROUND(SUMIF(L83:L91, IF(L82="","",L82), K83:K91) * 0.2, 2)</f>
        <v>0</v>
      </c>
      <c r="H95" s="57"/>
      <c r="I95" s="57"/>
      <c r="J95" s="57"/>
      <c r="K95" s="58"/>
    </row>
    <row r="96" spans="1:18" x14ac:dyDescent="0.3">
      <c r="B96" s="13"/>
      <c r="C96" s="13"/>
      <c r="D96" s="63" t="s">
        <v>100</v>
      </c>
      <c r="E96" s="64"/>
      <c r="F96" s="64"/>
      <c r="G96" s="61">
        <f>SUM(G94:G95)</f>
        <v>0</v>
      </c>
      <c r="H96" s="61"/>
      <c r="I96" s="61"/>
      <c r="J96" s="61"/>
      <c r="K96" s="62"/>
    </row>
    <row r="97" spans="1:11" ht="31.2" customHeight="1" x14ac:dyDescent="0.3">
      <c r="B97" s="1"/>
      <c r="C97" s="1"/>
      <c r="D97" s="65" t="s">
        <v>108</v>
      </c>
      <c r="E97" s="65"/>
      <c r="F97" s="65"/>
      <c r="G97" s="65"/>
      <c r="H97" s="65"/>
      <c r="I97" s="65"/>
      <c r="J97" s="65"/>
      <c r="K97" s="65"/>
    </row>
    <row r="99" spans="1:11" x14ac:dyDescent="0.3">
      <c r="D99" s="66" t="s">
        <v>109</v>
      </c>
      <c r="E99" s="66"/>
      <c r="F99" s="66"/>
      <c r="G99" s="66"/>
      <c r="H99" s="66"/>
      <c r="I99" s="66"/>
      <c r="J99" s="66"/>
      <c r="K99" s="66"/>
    </row>
    <row r="100" spans="1:11" x14ac:dyDescent="0.3">
      <c r="D100" s="68" t="s">
        <v>110</v>
      </c>
      <c r="E100" s="69"/>
      <c r="F100" s="69"/>
      <c r="G100" s="67">
        <f>SUMIF(L12:L71, "", K12:K71)</f>
        <v>0</v>
      </c>
      <c r="H100" s="67"/>
      <c r="I100" s="67"/>
      <c r="J100" s="67"/>
      <c r="K100" s="67"/>
    </row>
    <row r="101" spans="1:11" x14ac:dyDescent="0.3">
      <c r="D101" s="68" t="s">
        <v>111</v>
      </c>
      <c r="E101" s="69"/>
      <c r="F101" s="69"/>
      <c r="G101" s="67">
        <f>SUMIF(L83:L87, "", K83:K87)</f>
        <v>0</v>
      </c>
      <c r="H101" s="67"/>
      <c r="I101" s="67"/>
      <c r="J101" s="67"/>
      <c r="K101" s="67"/>
    </row>
    <row r="102" spans="1:11" x14ac:dyDescent="0.3">
      <c r="D102" s="70" t="s">
        <v>112</v>
      </c>
      <c r="E102" s="71"/>
      <c r="F102" s="71"/>
      <c r="G102" s="25"/>
      <c r="H102" s="25"/>
      <c r="I102" s="25"/>
      <c r="J102" s="25"/>
      <c r="K102" s="26"/>
    </row>
    <row r="103" spans="1:11" x14ac:dyDescent="0.3">
      <c r="D103" s="72"/>
      <c r="E103" s="73"/>
      <c r="F103" s="73"/>
      <c r="G103" s="73"/>
      <c r="H103" s="73"/>
      <c r="I103" s="73"/>
      <c r="J103" s="73"/>
      <c r="K103" s="74"/>
    </row>
    <row r="104" spans="1:11" x14ac:dyDescent="0.3">
      <c r="A104" s="27"/>
      <c r="D104" s="75" t="s">
        <v>98</v>
      </c>
      <c r="E104" s="41"/>
      <c r="F104" s="41"/>
      <c r="G104" s="76">
        <f>SUMIF(L5:L97, IF(L4="","",L4), K5:K97)</f>
        <v>0</v>
      </c>
      <c r="H104" s="77"/>
      <c r="I104" s="77"/>
      <c r="J104" s="77"/>
      <c r="K104" s="78"/>
    </row>
    <row r="105" spans="1:11" x14ac:dyDescent="0.3">
      <c r="A105" s="27"/>
      <c r="D105" s="75" t="s">
        <v>99</v>
      </c>
      <c r="E105" s="41"/>
      <c r="F105" s="41"/>
      <c r="G105" s="76">
        <f>ROUND(SUMIF(L5:L97, IF(L4="","",L4), K5:K97) * 0.2, 2)</f>
        <v>0</v>
      </c>
      <c r="H105" s="77"/>
      <c r="I105" s="77"/>
      <c r="J105" s="77"/>
      <c r="K105" s="78"/>
    </row>
    <row r="106" spans="1:11" x14ac:dyDescent="0.3">
      <c r="D106" s="79" t="s">
        <v>100</v>
      </c>
      <c r="E106" s="80"/>
      <c r="F106" s="80"/>
      <c r="G106" s="81">
        <f>SUM(G104:G105)</f>
        <v>0</v>
      </c>
      <c r="H106" s="82"/>
      <c r="I106" s="82"/>
      <c r="J106" s="82"/>
      <c r="K106" s="83"/>
    </row>
    <row r="107" spans="1:11" x14ac:dyDescent="0.3">
      <c r="D107" s="84"/>
      <c r="E107" s="41"/>
      <c r="F107" s="41"/>
      <c r="G107" s="41"/>
      <c r="H107" s="41"/>
      <c r="I107" s="41"/>
      <c r="J107" s="41"/>
      <c r="K107" s="41"/>
    </row>
    <row r="108" spans="1:11" x14ac:dyDescent="0.3">
      <c r="D108" s="85" t="s">
        <v>113</v>
      </c>
      <c r="E108" s="85"/>
      <c r="F108" s="85"/>
      <c r="G108" s="85"/>
      <c r="H108" s="85"/>
      <c r="I108" s="85"/>
      <c r="J108" s="85"/>
      <c r="K108" s="85"/>
    </row>
    <row r="109" spans="1:11" x14ac:dyDescent="0.3">
      <c r="D109" s="86" t="str">
        <f>IF(Paramètres!AA2&lt;&gt;"",Paramètres!AA2,"")</f>
        <v xml:space="preserve">Zéro euro </v>
      </c>
      <c r="E109" s="86"/>
      <c r="F109" s="86"/>
      <c r="G109" s="86"/>
      <c r="H109" s="86"/>
      <c r="I109" s="86"/>
      <c r="J109" s="86"/>
      <c r="K109" s="86"/>
    </row>
    <row r="110" spans="1:11" x14ac:dyDescent="0.3">
      <c r="D110" s="86"/>
      <c r="E110" s="86"/>
      <c r="F110" s="86"/>
      <c r="G110" s="86"/>
      <c r="H110" s="86"/>
      <c r="I110" s="86"/>
      <c r="J110" s="86"/>
      <c r="K110" s="86"/>
    </row>
    <row r="111" spans="1:11" ht="56.7" customHeight="1" x14ac:dyDescent="0.3">
      <c r="G111" s="87" t="s">
        <v>114</v>
      </c>
      <c r="H111" s="87"/>
      <c r="I111" s="87"/>
      <c r="J111" s="87"/>
      <c r="K111" s="87"/>
    </row>
    <row r="113" spans="4:11" ht="85.05" customHeight="1" x14ac:dyDescent="0.3">
      <c r="D113" s="88" t="s">
        <v>115</v>
      </c>
      <c r="E113" s="88"/>
      <c r="G113" s="88" t="s">
        <v>116</v>
      </c>
      <c r="H113" s="88"/>
      <c r="I113" s="88"/>
      <c r="J113" s="88"/>
      <c r="K113" s="88"/>
    </row>
    <row r="114" spans="4:11" x14ac:dyDescent="0.3">
      <c r="D114" s="89" t="s">
        <v>117</v>
      </c>
      <c r="E114" s="89"/>
      <c r="F114" s="89"/>
      <c r="G114" s="89"/>
      <c r="H114" s="89"/>
      <c r="I114" s="89"/>
      <c r="J114" s="89"/>
      <c r="K114" s="89"/>
    </row>
  </sheetData>
  <sheetProtection password="E95E" sheet="1" objects="1" selectLockedCells="1"/>
  <mergeCells count="92">
    <mergeCell ref="D114:K114"/>
    <mergeCell ref="D108:K108"/>
    <mergeCell ref="D109:K109"/>
    <mergeCell ref="D110:K110"/>
    <mergeCell ref="G111:K111"/>
    <mergeCell ref="D113:E113"/>
    <mergeCell ref="G113:K113"/>
    <mergeCell ref="D105:F105"/>
    <mergeCell ref="G105:K105"/>
    <mergeCell ref="D106:F106"/>
    <mergeCell ref="G106:K106"/>
    <mergeCell ref="D107:K107"/>
    <mergeCell ref="G101:K101"/>
    <mergeCell ref="D101:F101"/>
    <mergeCell ref="D102:F102"/>
    <mergeCell ref="D103:K103"/>
    <mergeCell ref="D104:F104"/>
    <mergeCell ref="G104:K104"/>
    <mergeCell ref="G96:K96"/>
    <mergeCell ref="D96:F96"/>
    <mergeCell ref="D97:K97"/>
    <mergeCell ref="D99:K99"/>
    <mergeCell ref="G100:K100"/>
    <mergeCell ref="D100:F100"/>
    <mergeCell ref="G93:K93"/>
    <mergeCell ref="D93:F93"/>
    <mergeCell ref="G94:K94"/>
    <mergeCell ref="D94:F94"/>
    <mergeCell ref="G95:K95"/>
    <mergeCell ref="D95:F95"/>
    <mergeCell ref="D87:F87"/>
    <mergeCell ref="D89:J89"/>
    <mergeCell ref="D91:F91"/>
    <mergeCell ref="G92:K92"/>
    <mergeCell ref="D92:F92"/>
    <mergeCell ref="G81:K81"/>
    <mergeCell ref="D81:F81"/>
    <mergeCell ref="D82:F82"/>
    <mergeCell ref="D83:F83"/>
    <mergeCell ref="D85:J85"/>
    <mergeCell ref="G78:K78"/>
    <mergeCell ref="D78:F78"/>
    <mergeCell ref="G79:K79"/>
    <mergeCell ref="D79:F79"/>
    <mergeCell ref="G80:K80"/>
    <mergeCell ref="D80:F80"/>
    <mergeCell ref="D69:J69"/>
    <mergeCell ref="D71:F71"/>
    <mergeCell ref="D73:J73"/>
    <mergeCell ref="D76:F76"/>
    <mergeCell ref="G77:K77"/>
    <mergeCell ref="D77:F77"/>
    <mergeCell ref="D61:J61"/>
    <mergeCell ref="D62:J62"/>
    <mergeCell ref="D65:F65"/>
    <mergeCell ref="D66:F66"/>
    <mergeCell ref="D68:J68"/>
    <mergeCell ref="D53:J53"/>
    <mergeCell ref="D55:F55"/>
    <mergeCell ref="D56:J56"/>
    <mergeCell ref="D59:F59"/>
    <mergeCell ref="D60:F60"/>
    <mergeCell ref="D46:F46"/>
    <mergeCell ref="D47:J47"/>
    <mergeCell ref="D49:F49"/>
    <mergeCell ref="D50:J50"/>
    <mergeCell ref="D52:F52"/>
    <mergeCell ref="D38:J38"/>
    <mergeCell ref="D40:F40"/>
    <mergeCell ref="D41:J41"/>
    <mergeCell ref="D43:F43"/>
    <mergeCell ref="D44:J44"/>
    <mergeCell ref="D31:F31"/>
    <mergeCell ref="D32:J32"/>
    <mergeCell ref="D34:F34"/>
    <mergeCell ref="D35:J35"/>
    <mergeCell ref="D37:F37"/>
    <mergeCell ref="D23:J23"/>
    <mergeCell ref="D25:F25"/>
    <mergeCell ref="D26:J26"/>
    <mergeCell ref="D28:F28"/>
    <mergeCell ref="D29:J29"/>
    <mergeCell ref="D14:J14"/>
    <mergeCell ref="D17:F17"/>
    <mergeCell ref="D18:F18"/>
    <mergeCell ref="D19:J19"/>
    <mergeCell ref="D21:F21"/>
    <mergeCell ref="D3:F3"/>
    <mergeCell ref="D4:F4"/>
    <mergeCell ref="D7:F7"/>
    <mergeCell ref="D10:F10"/>
    <mergeCell ref="D12:F12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&amp;L12451 - Ecocampus Réhabilitation du bloc B du bâtiment F
19 avenue du Maréchal Juin - 90 000 BELFORT&amp;RDPGF - Lot n°03 CHARPENTE METALLIQUE 
PRO - Edition du 12/06/2025</oddHeader>
    <oddFooter>&amp;CEdition du 12/06/2025&amp;RPage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4" t="s">
        <v>118</v>
      </c>
      <c r="AA1" s="2">
        <f>IF(DPGF!G106&lt;&gt;"",DPGF!G106,"0")</f>
        <v>0</v>
      </c>
    </row>
    <row r="2" spans="1:27" ht="12.75" customHeight="1" x14ac:dyDescent="0.3">
      <c r="AA2" s="2" t="str">
        <f>UPPER(MID(AA98,1,1))&amp;MID(AA98,2,168)</f>
        <v xml:space="preserve">Zéro euro </v>
      </c>
    </row>
    <row r="3" spans="1:27" ht="25.5" customHeight="1" x14ac:dyDescent="0.3">
      <c r="A3" s="29" t="s">
        <v>119</v>
      </c>
      <c r="B3" s="28" t="s">
        <v>120</v>
      </c>
      <c r="C3" s="90" t="s">
        <v>145</v>
      </c>
      <c r="D3" s="90"/>
      <c r="E3" s="90"/>
      <c r="F3" s="90"/>
      <c r="G3" s="90"/>
      <c r="H3" s="90"/>
      <c r="I3" s="90"/>
      <c r="J3" s="90"/>
      <c r="AA3" s="2">
        <f>INT(AA1/1000000)</f>
        <v>0</v>
      </c>
    </row>
    <row r="4" spans="1:27" ht="12.75" customHeight="1" x14ac:dyDescent="0.3">
      <c r="AA4" s="2">
        <f>INT((AA1-AA3*1000000)/1000)</f>
        <v>0</v>
      </c>
    </row>
    <row r="5" spans="1:27" ht="25.5" customHeight="1" x14ac:dyDescent="0.3">
      <c r="A5" s="29" t="s">
        <v>121</v>
      </c>
      <c r="B5" s="28" t="s">
        <v>122</v>
      </c>
      <c r="C5" s="90" t="s">
        <v>146</v>
      </c>
      <c r="D5" s="90"/>
      <c r="E5" s="90"/>
      <c r="F5" s="90"/>
      <c r="G5" s="90"/>
      <c r="H5" s="90"/>
      <c r="I5" s="90"/>
      <c r="J5" s="90"/>
      <c r="AA5" s="2">
        <f>INT(AA1-AA3*1000000-AA4*1000)</f>
        <v>0</v>
      </c>
    </row>
    <row r="6" spans="1:27" ht="12.75" customHeight="1" x14ac:dyDescent="0.3">
      <c r="AA6" s="2">
        <f>ROUND(AA1-AA3*1000000-AA4*1000-AA5,2)*100</f>
        <v>0</v>
      </c>
    </row>
    <row r="7" spans="1:27" ht="12.75" customHeight="1" x14ac:dyDescent="0.3">
      <c r="A7" s="29" t="s">
        <v>131</v>
      </c>
      <c r="B7" s="28" t="s">
        <v>132</v>
      </c>
      <c r="C7" s="30">
        <v>12451</v>
      </c>
      <c r="AA7" s="2">
        <f>AA3-AA12*100</f>
        <v>0</v>
      </c>
    </row>
    <row r="8" spans="1:27" ht="12.75" customHeight="1" x14ac:dyDescent="0.3">
      <c r="AA8" s="2">
        <f>0</f>
        <v>0</v>
      </c>
    </row>
    <row r="9" spans="1:27" ht="12.75" customHeight="1" x14ac:dyDescent="0.3">
      <c r="A9" s="29" t="s">
        <v>133</v>
      </c>
      <c r="B9" s="28" t="s">
        <v>134</v>
      </c>
      <c r="C9" s="30" t="s">
        <v>32</v>
      </c>
      <c r="AA9" s="2">
        <f>AA4-AA15*100</f>
        <v>0</v>
      </c>
    </row>
    <row r="10" spans="1:27" ht="12.75" customHeight="1" x14ac:dyDescent="0.3">
      <c r="AA10" s="2">
        <f>ROUND(AA5-AA18*100,0)</f>
        <v>0</v>
      </c>
    </row>
    <row r="11" spans="1:27" ht="25.5" customHeight="1" x14ac:dyDescent="0.3">
      <c r="A11" s="29" t="s">
        <v>123</v>
      </c>
      <c r="B11" s="28" t="s">
        <v>124</v>
      </c>
      <c r="C11" s="90" t="s">
        <v>33</v>
      </c>
      <c r="D11" s="90"/>
      <c r="E11" s="90"/>
      <c r="F11" s="90"/>
      <c r="G11" s="90"/>
      <c r="H11" s="90"/>
      <c r="I11" s="90"/>
      <c r="J11" s="90"/>
      <c r="AA11" s="2">
        <f>AA6</f>
        <v>0</v>
      </c>
    </row>
    <row r="12" spans="1:27" ht="12.75" customHeight="1" x14ac:dyDescent="0.3">
      <c r="AA12" s="2">
        <f>INT(AA3/100)</f>
        <v>0</v>
      </c>
    </row>
    <row r="13" spans="1:27" ht="12.75" customHeight="1" x14ac:dyDescent="0.3">
      <c r="A13" s="29" t="s">
        <v>135</v>
      </c>
      <c r="B13" s="28" t="s">
        <v>136</v>
      </c>
      <c r="C13" s="30" t="s">
        <v>147</v>
      </c>
      <c r="AA13" s="2">
        <f>INT((AA3-AA12*100)/10)</f>
        <v>0</v>
      </c>
    </row>
    <row r="14" spans="1:27" ht="12.75" customHeight="1" x14ac:dyDescent="0.3">
      <c r="AA14" s="2">
        <f>AA3-AA12*100-AA13*10</f>
        <v>0</v>
      </c>
    </row>
    <row r="15" spans="1:27" ht="12.75" customHeight="1" x14ac:dyDescent="0.3">
      <c r="A15" s="29" t="s">
        <v>137</v>
      </c>
      <c r="B15" s="28" t="s">
        <v>138</v>
      </c>
      <c r="C15" s="30" t="s">
        <v>148</v>
      </c>
      <c r="AA15" s="2">
        <f>INT(AA4/100)</f>
        <v>0</v>
      </c>
    </row>
    <row r="16" spans="1:27" ht="12.75" customHeight="1" x14ac:dyDescent="0.3">
      <c r="AA16" s="2">
        <f>INT((AA4-AA15*100)/10)</f>
        <v>0</v>
      </c>
    </row>
    <row r="17" spans="1:27" ht="12.75" customHeight="1" x14ac:dyDescent="0.3">
      <c r="A17" s="29" t="s">
        <v>139</v>
      </c>
      <c r="B17" s="28" t="s">
        <v>140</v>
      </c>
      <c r="C17" s="30"/>
      <c r="AA17" s="2">
        <f>AA4-AA15*100-AA16*10</f>
        <v>0</v>
      </c>
    </row>
    <row r="18" spans="1:27" ht="12.75" customHeight="1" x14ac:dyDescent="0.3">
      <c r="AA18" s="2">
        <f>INT(AA5/100)</f>
        <v>0</v>
      </c>
    </row>
    <row r="19" spans="1:27" ht="12.75" customHeight="1" x14ac:dyDescent="0.3">
      <c r="C19" s="31">
        <v>0.2</v>
      </c>
      <c r="E19" s="32" t="s">
        <v>141</v>
      </c>
      <c r="AA19" s="2">
        <f>INT((AA5-AA18*100)/10)</f>
        <v>0</v>
      </c>
    </row>
    <row r="20" spans="1:27" ht="12.75" customHeight="1" x14ac:dyDescent="0.3">
      <c r="C20" s="33">
        <v>5.5E-2</v>
      </c>
      <c r="E20" s="32" t="s">
        <v>142</v>
      </c>
      <c r="AA20" s="2">
        <f>AA5-AA18*100-AA19*10</f>
        <v>0</v>
      </c>
    </row>
    <row r="21" spans="1:27" ht="12.75" customHeight="1" x14ac:dyDescent="0.3">
      <c r="C21" s="33">
        <v>0</v>
      </c>
      <c r="E21" s="32" t="s">
        <v>143</v>
      </c>
      <c r="AA21" s="2">
        <f>INT(AA6/10)</f>
        <v>0</v>
      </c>
    </row>
    <row r="22" spans="1:27" ht="12.75" customHeight="1" x14ac:dyDescent="0.3">
      <c r="C22" s="34">
        <v>0</v>
      </c>
      <c r="E22" s="32" t="s">
        <v>144</v>
      </c>
      <c r="AA22" s="2">
        <f>ROUND(AA6-AA21*10,0)</f>
        <v>0</v>
      </c>
    </row>
    <row r="23" spans="1:27" ht="12.75" customHeight="1" x14ac:dyDescent="0.3">
      <c r="AA23" s="2" t="str">
        <f>IF(AA12=0,"",IF(AA12=1,"",IF(AA12=2,"deux ",IF(AA12=3,"trois ",IF(AA12=4,"quatre ",IF(AA12=5,"cinq ",AA42))))))</f>
        <v/>
      </c>
    </row>
    <row r="24" spans="1:27" ht="12.75" customHeight="1" x14ac:dyDescent="0.3">
      <c r="A24" s="29" t="s">
        <v>125</v>
      </c>
      <c r="B24" s="28" t="s">
        <v>126</v>
      </c>
      <c r="C24" s="90" t="s">
        <v>149</v>
      </c>
      <c r="D24" s="90"/>
      <c r="E24" s="90"/>
      <c r="F24" s="90"/>
      <c r="G24" s="90"/>
      <c r="H24" s="90"/>
      <c r="I24" s="90"/>
      <c r="J24" s="90"/>
      <c r="AA24" s="2" t="str">
        <f>IF(AA12=0,"",IF(AA12&lt;2,"cent ",AA43))</f>
        <v/>
      </c>
    </row>
    <row r="25" spans="1:27" ht="12.75" customHeight="1" x14ac:dyDescent="0.3">
      <c r="AA25" s="2" t="str">
        <f>IF(AA13=1,AA44,IF(AA13=7,AA64,IF(AA13=9,AA80,AA89)))</f>
        <v/>
      </c>
    </row>
    <row r="26" spans="1:27" ht="12.75" customHeight="1" x14ac:dyDescent="0.3">
      <c r="A26" s="29" t="s">
        <v>127</v>
      </c>
      <c r="B26" s="28" t="s">
        <v>128</v>
      </c>
      <c r="C26" s="90" t="s">
        <v>150</v>
      </c>
      <c r="D26" s="90"/>
      <c r="E26" s="90"/>
      <c r="F26" s="90"/>
      <c r="G26" s="90"/>
      <c r="H26" s="90"/>
      <c r="I26" s="90"/>
      <c r="J26" s="90"/>
      <c r="AA26" s="2" t="str">
        <f>IF(AA7=11,"",IF(AA7=12,"",IF(AA7=13,"",IF(AA7=14,"",IF(AA7=15,"",IF(AA7=16,"",AA45))))))</f>
        <v/>
      </c>
    </row>
    <row r="27" spans="1:27" ht="12.75" customHeight="1" x14ac:dyDescent="0.3">
      <c r="AA27" s="2" t="str">
        <f>IF(AA3=0,"",IF(AA3&lt;2,"million ","millions "))</f>
        <v/>
      </c>
    </row>
    <row r="28" spans="1:27" ht="12.75" customHeight="1" x14ac:dyDescent="0.3">
      <c r="A28" s="29" t="s">
        <v>129</v>
      </c>
      <c r="B28" s="28" t="s">
        <v>130</v>
      </c>
      <c r="C28" s="90"/>
      <c r="D28" s="90"/>
      <c r="E28" s="90"/>
      <c r="F28" s="90"/>
      <c r="G28" s="90"/>
      <c r="H28" s="90"/>
      <c r="I28" s="90"/>
      <c r="J28" s="90"/>
      <c r="AA28" s="2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2" t="str">
        <f>IF(AA15=0,"",IF(AA15&lt;2,"cent ",AA47))</f>
        <v/>
      </c>
    </row>
    <row r="30" spans="1:27" ht="12.75" customHeight="1" x14ac:dyDescent="0.3">
      <c r="AA30" s="2" t="str">
        <f>IF(AA16=1,AA48,IF(AA16=7,AA66,IF(AA16=9,AA81,AA90)))</f>
        <v/>
      </c>
    </row>
    <row r="31" spans="1:27" ht="12.75" customHeight="1" x14ac:dyDescent="0.3">
      <c r="AA31" s="2" t="str">
        <f>IF(AA4=1,"",AA49)</f>
        <v/>
      </c>
    </row>
    <row r="32" spans="1:27" ht="12.75" customHeight="1" x14ac:dyDescent="0.3">
      <c r="AA32" s="2" t="str">
        <f>IF(AA4&gt;0,"mille ","")</f>
        <v/>
      </c>
    </row>
    <row r="33" spans="27:27" ht="12.75" customHeight="1" x14ac:dyDescent="0.3">
      <c r="AA33" s="2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2" t="str">
        <f>IF(AA18=0,"",IF(AA18&lt;2,"cent ",AA51))</f>
        <v/>
      </c>
    </row>
    <row r="35" spans="27:27" ht="12.75" customHeight="1" x14ac:dyDescent="0.3">
      <c r="AA35" s="2" t="str">
        <f>IF(AA19=1,AA52,IF(AA19=7,AA68,IF(AA19=9,AA83,AA91)))</f>
        <v/>
      </c>
    </row>
    <row r="36" spans="27:27" ht="12.75" customHeight="1" x14ac:dyDescent="0.3">
      <c r="AA36" s="2" t="str">
        <f>IF(AA10=11,"",IF(AA10=12,"",IF(AA10=13,"",IF(AA10=14,"",IF(AA10=15,"",IF(AA10=16,"",AA53))))))</f>
        <v/>
      </c>
    </row>
    <row r="37" spans="27:27" ht="12.75" customHeight="1" x14ac:dyDescent="0.3">
      <c r="AA37" s="2" t="str">
        <f>IF(INT(AA1&lt;2),"euro ","euros ")</f>
        <v xml:space="preserve">euro </v>
      </c>
    </row>
    <row r="38" spans="27:27" ht="12.75" customHeight="1" x14ac:dyDescent="0.3">
      <c r="AA38" s="2" t="str">
        <f>IF(AA6&gt;0,"et ","")</f>
        <v/>
      </c>
    </row>
    <row r="39" spans="27:27" ht="12.75" customHeight="1" x14ac:dyDescent="0.3">
      <c r="AA39" s="2" t="str">
        <f>IF(AA21=1,AA54,IF(AA21=7,AA70,IF(AA21=9,AA84,AA92)))</f>
        <v/>
      </c>
    </row>
    <row r="40" spans="27:27" ht="12.75" customHeight="1" x14ac:dyDescent="0.3">
      <c r="AA40" s="2" t="str">
        <f>IF(AA11=11,"",IF(AA11=12,"",IF(AA11=13,"",IF(AA11=14,"",IF(AA11=15,"",IF(AA11=16,"",AA55))))))</f>
        <v/>
      </c>
    </row>
    <row r="41" spans="27:27" ht="12.75" customHeight="1" x14ac:dyDescent="0.3">
      <c r="AA41" s="2" t="str">
        <f>IF(AA6=0,"",IF(AA6&lt;2,"centime","centimes"))</f>
        <v/>
      </c>
    </row>
    <row r="42" spans="27:27" ht="12.75" customHeight="1" x14ac:dyDescent="0.3">
      <c r="AA42" s="2" t="str">
        <f>IF(AA3=0," ",IF(AA12=6,"six ",IF(AA12=7,"sept ",IF(AA12=8,"huit ",IF(AA12=9,"neuf ",)))))</f>
        <v xml:space="preserve"> </v>
      </c>
    </row>
    <row r="43" spans="27:27" ht="12.75" customHeight="1" x14ac:dyDescent="0.3">
      <c r="AA43" s="2" t="str">
        <f>IF(AA7&gt;0,"cent ", "cents ")</f>
        <v xml:space="preserve">cents </v>
      </c>
    </row>
    <row r="44" spans="27:27" ht="12.75" customHeight="1" x14ac:dyDescent="0.3">
      <c r="AA44" s="2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2" t="str">
        <f>IF(AA7=17,"",IF(AA7=18,"",IF(AA7=19,"",AA57)))</f>
        <v/>
      </c>
    </row>
    <row r="46" spans="27:27" ht="12.75" customHeight="1" x14ac:dyDescent="0.3">
      <c r="AA46" s="2">
        <f>IF(AA15=6,"six ",IF(AA15=7,"sept ",IF(AA15=8,"huit ",IF(AA15=9,"neuf ",))))</f>
        <v>0</v>
      </c>
    </row>
    <row r="47" spans="27:27" ht="12.75" customHeight="1" x14ac:dyDescent="0.3">
      <c r="AA47" s="2" t="str">
        <f>IF(AA9&gt;0,"cent ", "cents ")</f>
        <v xml:space="preserve">cents </v>
      </c>
    </row>
    <row r="48" spans="27:27" ht="12.75" customHeight="1" x14ac:dyDescent="0.3">
      <c r="AA48" s="2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2" t="str">
        <f>IF(AA9=11,"",IF(AA9=12,"",IF(AA9=13,"",IF(AA9=14,"",IF(AA9=15,"",IF(AA9=16,"",AA59))))))</f>
        <v/>
      </c>
    </row>
    <row r="50" spans="27:27" ht="12.75" customHeight="1" x14ac:dyDescent="0.3">
      <c r="AA50" s="2">
        <f>IF(AA18=6,"six ",IF(AA18=7,"sept ",IF(AA18=8,"huit ",IF(AA18=9,"neuf ",))))</f>
        <v>0</v>
      </c>
    </row>
    <row r="51" spans="27:27" ht="12.75" customHeight="1" x14ac:dyDescent="0.3">
      <c r="AA51" s="2" t="str">
        <f>IF(AA10&gt;0,"cent ", "cents ")</f>
        <v xml:space="preserve">cents </v>
      </c>
    </row>
    <row r="52" spans="27:27" ht="12.75" customHeight="1" x14ac:dyDescent="0.3">
      <c r="AA52" s="2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2" t="str">
        <f>IF(AA10=17,"",IF(AA10=18,"",IF(AA10=19,"",AA61)))</f>
        <v/>
      </c>
    </row>
    <row r="54" spans="27:27" ht="12.75" customHeight="1" x14ac:dyDescent="0.3">
      <c r="AA54" s="2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2" t="str">
        <f>IF(AA11=17,"",IF(AA11=18,"",IF(AA11=19,"",AA63)))</f>
        <v/>
      </c>
    </row>
    <row r="56" spans="27:27" ht="12.75" customHeight="1" x14ac:dyDescent="0.3">
      <c r="AA56" s="2" t="str">
        <f>IF(AA7=16,"seize ",IF(AA7=17,"dix-sept ",IF(AA7=18,"dix-huit ",IF(AA7=19,"dix-neuf ",AA64))))</f>
        <v/>
      </c>
    </row>
    <row r="57" spans="27:27" ht="12.75" customHeight="1" x14ac:dyDescent="0.3">
      <c r="AA57" s="2" t="str">
        <f>IF(AA7=21,"et un ",IF(AA7=31,"et un ",IF(AA7=41,"et un ",IF(AA7=51,"et un ",IF(AA7=61,"et un ",AA65)))))</f>
        <v/>
      </c>
    </row>
    <row r="58" spans="27:27" ht="12.75" customHeight="1" x14ac:dyDescent="0.3">
      <c r="AA58" s="2" t="str">
        <f>IF(AA9=16,"seize ",IF(AA9=17,"dix-sept ",IF(AA9=18,"dix-huit ",IF(AA9=19,"dix-neuf ",AA66))))</f>
        <v/>
      </c>
    </row>
    <row r="59" spans="27:27" ht="12.75" customHeight="1" x14ac:dyDescent="0.3">
      <c r="AA59" s="2" t="str">
        <f>IF(AA9=17,"",IF(AA9=18,"",IF(AA9=19,"",AA67)))</f>
        <v/>
      </c>
    </row>
    <row r="60" spans="27:27" ht="12.75" customHeight="1" x14ac:dyDescent="0.3">
      <c r="AA60" s="2" t="str">
        <f>IF(AA10=16,"seize ",IF(AA10=17,"dix-sept ",IF(AA10=18,"dix-huit ",IF(AA10=19,"dix-neuf ",AA68))))</f>
        <v/>
      </c>
    </row>
    <row r="61" spans="27:27" ht="12.75" customHeight="1" x14ac:dyDescent="0.3">
      <c r="AA61" s="2" t="str">
        <f>IF(AA10=21,"et un ",IF(AA10=31,"et un ",IF(AA10=41,"et un ",IF(AA10=51,"et un ",IF(AA10=61,"et un ",AA69)))))</f>
        <v/>
      </c>
    </row>
    <row r="62" spans="27:27" ht="12.75" customHeight="1" x14ac:dyDescent="0.3">
      <c r="AA62" s="2" t="str">
        <f>IF(AA11=16,"seize ",IF(AA11=17,"dix-sept ",IF(AA11=18,"dix-huit ",IF(AA11=19,"dix-neuf ",AA70))))</f>
        <v/>
      </c>
    </row>
    <row r="63" spans="27:27" ht="12.75" customHeight="1" x14ac:dyDescent="0.3">
      <c r="AA63" s="2" t="str">
        <f>IF(AA11=21,"et un ",IF(AA11=31,"et un ",IF(AA11=41,"et un ",IF(AA11=51,"et un ",IF(AA11=61,"et un ",AA71)))))</f>
        <v/>
      </c>
    </row>
    <row r="64" spans="27:27" ht="12.75" customHeight="1" x14ac:dyDescent="0.3">
      <c r="AA64" s="2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2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2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2" t="str">
        <f>IF(AA9=21,"et un ",IF(AA9=31,"et un ",IF(AA9=41,"et un ",IF(AA9=51,"et un ",IF(AA9=61,"et un ",AA75)))))</f>
        <v/>
      </c>
    </row>
    <row r="68" spans="27:27" ht="12.75" customHeight="1" x14ac:dyDescent="0.3">
      <c r="AA68" s="2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2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2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2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2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2">
        <f>IF(AA13=9,"",IF(AA14=6,"six ",IF(AA14=7,"sept ",IF(AA14=8,"huit ",IF(AA14=9,"neuf ",)))))</f>
        <v>0</v>
      </c>
    </row>
    <row r="74" spans="27:27" ht="12.75" customHeight="1" x14ac:dyDescent="0.3">
      <c r="AA74" s="2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2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2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2">
        <f>IF(AA19=9,"",IF(AA20=6,"six ",IF(AA20=7,"sept ",IF(AA20=8,"huit ",IF(AA20=9,"neuf ",)))))</f>
        <v>0</v>
      </c>
    </row>
    <row r="78" spans="27:27" ht="12.75" customHeight="1" x14ac:dyDescent="0.3">
      <c r="AA78" s="2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2">
        <f>IF(AA21=9,"",IF(AA22=6,"six ",IF(AA22=7,"sept ",IF(AA22=8,"huit ",IF(AA22=9,"neuf ",)))))</f>
        <v>0</v>
      </c>
    </row>
    <row r="80" spans="27:27" ht="12.75" customHeight="1" x14ac:dyDescent="0.3">
      <c r="AA80" s="2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2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2">
        <f>IF(AA16=9,"",IF(AA17=6,"six ",IF(AA17=7,"sept ",IF(AA17=8,"huit ",IF(AA17=9,"neuf ",)))))</f>
        <v>0</v>
      </c>
    </row>
    <row r="83" spans="27:27" ht="12.75" customHeight="1" x14ac:dyDescent="0.3">
      <c r="AA83" s="2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2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2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2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2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2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2" t="str">
        <f>IF(AA13=2,"vingt ",IF(AA13=3,"trente ",IF(AA13=4,"quarante ",IF(AA13=5,"cinquante ",AA93))))</f>
        <v/>
      </c>
    </row>
    <row r="90" spans="27:27" ht="12.75" customHeight="1" x14ac:dyDescent="0.3">
      <c r="AA90" s="2" t="str">
        <f>IF(AA16=2,"vingt ",IF(AA16=3,"trente ",IF(AA16=4,"quarante ",IF(AA16=5,"cinquante ",AA94))))</f>
        <v/>
      </c>
    </row>
    <row r="91" spans="27:27" ht="12.75" customHeight="1" x14ac:dyDescent="0.3">
      <c r="AA91" s="2" t="str">
        <f>IF(AA19=2,"vingt ",IF(AA19=3,"trente ",IF(AA19=4,"quarante ",IF(AA19=5,"cinquante ",AA95))))</f>
        <v/>
      </c>
    </row>
    <row r="92" spans="27:27" ht="12.75" customHeight="1" x14ac:dyDescent="0.3">
      <c r="AA92" s="2" t="str">
        <f>IF(AA21=2,"vingt ",IF(AA21=3,"trente ",IF(AA21=4,"quarante ",IF(AA21=5,"cinquante ",AA96))))</f>
        <v/>
      </c>
    </row>
    <row r="93" spans="27:27" ht="12.75" customHeight="1" x14ac:dyDescent="0.3">
      <c r="AA93" s="2" t="str">
        <f>IF(AA13=6,"soixante ",IF(AA7=80,"quatre-vingts ",IF(AA13=8,"quatre-vingt-","")))</f>
        <v/>
      </c>
    </row>
    <row r="94" spans="27:27" ht="12.75" customHeight="1" x14ac:dyDescent="0.3">
      <c r="AA94" s="2" t="str">
        <f>IF(AA16=6,"soixante ",IF(AA9=80,"quatre-vingts ",IF(AA16=8,"quatre-vingt-","")))</f>
        <v/>
      </c>
    </row>
    <row r="95" spans="27:27" ht="12.75" customHeight="1" x14ac:dyDescent="0.3">
      <c r="AA95" s="2" t="str">
        <f>IF(AA19=6,"soixante ",IF(AA10=80,"quatre-vingts ",IF(AA19=8,"quatre-vingt-","")))</f>
        <v/>
      </c>
    </row>
    <row r="96" spans="27:27" ht="12.75" customHeight="1" x14ac:dyDescent="0.3">
      <c r="AA96" s="2" t="str">
        <f>IF(AA21=6,"soixante ",IF(AA11=80,"quatre-vingts ",IF(AA21=8,"quatre-vingt-","")))</f>
        <v/>
      </c>
    </row>
    <row r="97" spans="27:27" ht="12.75" customHeight="1" x14ac:dyDescent="0.3">
      <c r="AA97" s="2">
        <f>0</f>
        <v>0</v>
      </c>
    </row>
    <row r="98" spans="27:27" ht="12.75" customHeight="1" x14ac:dyDescent="0.3">
      <c r="AA98" s="2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2" t="s">
        <v>151</v>
      </c>
      <c r="B1" s="2" t="s">
        <v>152</v>
      </c>
    </row>
    <row r="2" spans="1:3" x14ac:dyDescent="0.3">
      <c r="A2" s="2" t="s">
        <v>153</v>
      </c>
      <c r="B2" s="2" t="s">
        <v>145</v>
      </c>
    </row>
    <row r="3" spans="1:3" x14ac:dyDescent="0.3">
      <c r="A3" s="2" t="s">
        <v>154</v>
      </c>
      <c r="B3" s="2">
        <v>1</v>
      </c>
    </row>
    <row r="4" spans="1:3" x14ac:dyDescent="0.3">
      <c r="A4" s="2" t="s">
        <v>155</v>
      </c>
      <c r="B4" s="2">
        <v>0</v>
      </c>
    </row>
    <row r="5" spans="1:3" x14ac:dyDescent="0.3">
      <c r="A5" s="2" t="s">
        <v>156</v>
      </c>
      <c r="B5" s="2">
        <v>0</v>
      </c>
    </row>
    <row r="6" spans="1:3" x14ac:dyDescent="0.3">
      <c r="A6" s="2" t="s">
        <v>157</v>
      </c>
      <c r="B6" s="2">
        <v>1</v>
      </c>
    </row>
    <row r="7" spans="1:3" x14ac:dyDescent="0.3">
      <c r="A7" s="2" t="s">
        <v>158</v>
      </c>
      <c r="B7" s="2">
        <v>1</v>
      </c>
    </row>
    <row r="8" spans="1:3" x14ac:dyDescent="0.3">
      <c r="A8" s="2" t="s">
        <v>159</v>
      </c>
      <c r="B8" s="2">
        <v>0</v>
      </c>
    </row>
    <row r="9" spans="1:3" x14ac:dyDescent="0.3">
      <c r="A9" s="2" t="s">
        <v>160</v>
      </c>
      <c r="B9" s="2">
        <v>0</v>
      </c>
    </row>
    <row r="10" spans="1:3" x14ac:dyDescent="0.3">
      <c r="A10" s="2" t="s">
        <v>161</v>
      </c>
      <c r="C10" s="2" t="s">
        <v>162</v>
      </c>
    </row>
    <row r="11" spans="1:3" x14ac:dyDescent="0.3">
      <c r="A11" s="2" t="s">
        <v>163</v>
      </c>
      <c r="B11" s="2">
        <v>0</v>
      </c>
    </row>
    <row r="12" spans="1:3" x14ac:dyDescent="0.3">
      <c r="A12" s="2" t="s">
        <v>164</v>
      </c>
      <c r="B12" s="2" t="s">
        <v>165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91" t="s">
        <v>166</v>
      </c>
      <c r="C2" s="91"/>
      <c r="D2" s="91"/>
      <c r="E2" s="91"/>
      <c r="F2" s="91"/>
      <c r="G2" s="91"/>
      <c r="H2" s="91"/>
      <c r="I2" s="91"/>
      <c r="J2" s="91"/>
    </row>
    <row r="4" spans="1:10" ht="12.75" customHeight="1" x14ac:dyDescent="0.3">
      <c r="A4" s="29" t="s">
        <v>119</v>
      </c>
      <c r="B4" s="28" t="s">
        <v>167</v>
      </c>
      <c r="C4" s="92"/>
      <c r="D4" s="92"/>
      <c r="E4" s="92"/>
      <c r="F4" s="92"/>
      <c r="G4" s="92"/>
      <c r="H4" s="92"/>
      <c r="I4" s="92"/>
      <c r="J4" s="92"/>
    </row>
    <row r="6" spans="1:10" ht="12.75" customHeight="1" x14ac:dyDescent="0.3">
      <c r="A6" s="29" t="s">
        <v>121</v>
      </c>
      <c r="B6" s="28" t="s">
        <v>168</v>
      </c>
      <c r="C6" s="92"/>
      <c r="D6" s="92"/>
      <c r="E6" s="92"/>
      <c r="F6" s="92"/>
      <c r="G6" s="92"/>
      <c r="H6" s="92"/>
      <c r="I6" s="92"/>
      <c r="J6" s="92"/>
    </row>
    <row r="8" spans="1:10" ht="12.75" customHeight="1" x14ac:dyDescent="0.3">
      <c r="A8" s="29" t="s">
        <v>131</v>
      </c>
      <c r="B8" s="28" t="s">
        <v>169</v>
      </c>
      <c r="C8" s="92"/>
      <c r="D8" s="92"/>
      <c r="E8" s="92"/>
      <c r="F8" s="92"/>
      <c r="G8" s="92"/>
      <c r="H8" s="92"/>
      <c r="I8" s="92"/>
      <c r="J8" s="92"/>
    </row>
    <row r="10" spans="1:10" ht="12.75" customHeight="1" x14ac:dyDescent="0.3">
      <c r="A10" s="29" t="s">
        <v>133</v>
      </c>
      <c r="B10" s="28" t="s">
        <v>170</v>
      </c>
      <c r="C10" s="93"/>
      <c r="D10" s="93"/>
      <c r="E10" s="93"/>
      <c r="F10" s="93"/>
      <c r="G10" s="93"/>
      <c r="H10" s="93"/>
      <c r="I10" s="93"/>
      <c r="J10" s="93"/>
    </row>
    <row r="12" spans="1:10" ht="12.75" customHeight="1" x14ac:dyDescent="0.3">
      <c r="A12" s="29" t="s">
        <v>123</v>
      </c>
      <c r="B12" s="28" t="s">
        <v>171</v>
      </c>
      <c r="C12" s="92"/>
      <c r="D12" s="92"/>
      <c r="E12" s="92"/>
      <c r="F12" s="92"/>
      <c r="G12" s="92"/>
      <c r="H12" s="92"/>
      <c r="I12" s="92"/>
      <c r="J12" s="92"/>
    </row>
    <row r="14" spans="1:10" ht="12.75" customHeight="1" x14ac:dyDescent="0.3">
      <c r="A14" s="29" t="s">
        <v>135</v>
      </c>
      <c r="B14" s="28" t="s">
        <v>172</v>
      </c>
      <c r="C14" s="92"/>
      <c r="D14" s="92"/>
      <c r="E14" s="92"/>
      <c r="F14" s="92"/>
      <c r="G14" s="92"/>
      <c r="H14" s="92"/>
      <c r="I14" s="92"/>
      <c r="J14" s="92"/>
    </row>
    <row r="16" spans="1:10" ht="12.75" customHeight="1" x14ac:dyDescent="0.3">
      <c r="A16" s="29" t="s">
        <v>137</v>
      </c>
      <c r="B16" s="28" t="s">
        <v>173</v>
      </c>
      <c r="C16" s="92"/>
      <c r="D16" s="92"/>
      <c r="E16" s="92"/>
      <c r="F16" s="92"/>
      <c r="G16" s="92"/>
      <c r="H16" s="92"/>
      <c r="I16" s="92"/>
      <c r="J16" s="92"/>
    </row>
    <row r="18" spans="1:10" ht="12.75" customHeight="1" x14ac:dyDescent="0.3">
      <c r="A18" s="29" t="s">
        <v>139</v>
      </c>
      <c r="B18" s="28" t="s">
        <v>174</v>
      </c>
      <c r="C18" s="94"/>
      <c r="D18" s="94"/>
      <c r="E18" s="94"/>
      <c r="F18" s="94"/>
      <c r="G18" s="94"/>
      <c r="H18" s="94"/>
      <c r="I18" s="94"/>
      <c r="J18" s="94"/>
    </row>
    <row r="20" spans="1:10" ht="12.75" customHeight="1" x14ac:dyDescent="0.3">
      <c r="A20" s="29" t="s">
        <v>175</v>
      </c>
      <c r="B20" s="28" t="s">
        <v>176</v>
      </c>
      <c r="C20" s="94"/>
      <c r="D20" s="94"/>
      <c r="E20" s="94"/>
      <c r="F20" s="94"/>
      <c r="G20" s="94"/>
      <c r="H20" s="94"/>
      <c r="I20" s="94"/>
      <c r="J20" s="94"/>
    </row>
    <row r="22" spans="1:10" ht="12.75" customHeight="1" x14ac:dyDescent="0.3">
      <c r="A22" s="29" t="s">
        <v>125</v>
      </c>
      <c r="B22" s="28" t="s">
        <v>177</v>
      </c>
      <c r="C22" s="94"/>
      <c r="D22" s="94"/>
      <c r="E22" s="94"/>
      <c r="F22" s="94"/>
      <c r="G22" s="94"/>
      <c r="H22" s="94"/>
      <c r="I22" s="94"/>
      <c r="J22" s="94"/>
    </row>
    <row r="24" spans="1:10" ht="12.75" customHeight="1" x14ac:dyDescent="0.3">
      <c r="A24" s="29" t="s">
        <v>127</v>
      </c>
      <c r="B24" s="28" t="s">
        <v>178</v>
      </c>
      <c r="C24" s="92"/>
      <c r="D24" s="92"/>
      <c r="E24" s="92"/>
      <c r="F24" s="92"/>
      <c r="G24" s="92"/>
      <c r="H24" s="92"/>
      <c r="I24" s="92"/>
      <c r="J24" s="92"/>
    </row>
    <row r="28" spans="1:10" ht="60" customHeight="1" x14ac:dyDescent="0.3">
      <c r="A28" s="29" t="s">
        <v>129</v>
      </c>
      <c r="B28" s="28" t="s">
        <v>179</v>
      </c>
      <c r="C28" s="92"/>
      <c r="D28" s="92"/>
      <c r="E28" s="92"/>
      <c r="F28" s="92"/>
      <c r="G28" s="92"/>
      <c r="H28" s="92"/>
      <c r="I28" s="92"/>
      <c r="J28" s="92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95" t="s">
        <v>180</v>
      </c>
      <c r="C2" s="95"/>
      <c r="D2" s="95"/>
      <c r="E2" s="95"/>
      <c r="F2" s="95"/>
    </row>
    <row r="4" spans="2:6" ht="12.75" customHeight="1" x14ac:dyDescent="0.3">
      <c r="B4" s="35" t="s">
        <v>181</v>
      </c>
      <c r="C4" s="35" t="s">
        <v>182</v>
      </c>
      <c r="D4" s="35" t="s">
        <v>183</v>
      </c>
      <c r="E4" s="35" t="s">
        <v>184</v>
      </c>
      <c r="F4" s="35" t="s">
        <v>185</v>
      </c>
    </row>
    <row r="6" spans="2:6" ht="12.75" customHeight="1" x14ac:dyDescent="0.3">
      <c r="B6" s="36"/>
      <c r="C6" s="37"/>
      <c r="D6" s="38"/>
      <c r="E6" s="39"/>
      <c r="F6" s="40" t="str">
        <f>IF(AND(E6= "",D6= ""), "", ROUND(ROUND(E6, 2) * ROUND(D6, 3), 2))</f>
        <v/>
      </c>
    </row>
    <row r="8" spans="2:6" ht="12.75" customHeight="1" x14ac:dyDescent="0.3">
      <c r="B8" s="36"/>
      <c r="C8" s="37"/>
      <c r="D8" s="38"/>
      <c r="E8" s="39"/>
      <c r="F8" s="40" t="str">
        <f>IF(AND(E8= "",D8= ""), "", ROUND(ROUND(E8, 2) * ROUND(D8, 3), 2))</f>
        <v/>
      </c>
    </row>
    <row r="10" spans="2:6" ht="12.75" customHeight="1" x14ac:dyDescent="0.3">
      <c r="B10" s="36"/>
      <c r="C10" s="37"/>
      <c r="D10" s="38"/>
      <c r="E10" s="39"/>
      <c r="F10" s="40" t="str">
        <f>IF(AND(E10= "",D10= ""), "", ROUND(ROUND(E10, 2) * ROUND(D10, 3), 2))</f>
        <v/>
      </c>
    </row>
    <row r="12" spans="2:6" ht="12.75" customHeight="1" x14ac:dyDescent="0.3">
      <c r="B12" s="36"/>
      <c r="C12" s="37"/>
      <c r="D12" s="38"/>
      <c r="E12" s="39"/>
      <c r="F12" s="40" t="str">
        <f>IF(AND(E12= "",D12= ""), "", ROUND(ROUND(E12, 2) * ROUND(D12, 3), 2))</f>
        <v/>
      </c>
    </row>
    <row r="14" spans="2:6" ht="12.75" customHeight="1" x14ac:dyDescent="0.3">
      <c r="B14" s="36"/>
      <c r="C14" s="37"/>
      <c r="D14" s="38"/>
      <c r="E14" s="39"/>
      <c r="F14" s="40" t="str">
        <f>IF(AND(E14= "",D14= ""), "", ROUND(ROUND(E14, 2) * ROUND(D14, 3), 2))</f>
        <v/>
      </c>
    </row>
    <row r="16" spans="2:6" ht="12.75" customHeight="1" x14ac:dyDescent="0.3">
      <c r="B16" s="36"/>
      <c r="C16" s="37"/>
      <c r="D16" s="38"/>
      <c r="E16" s="39"/>
      <c r="F16" s="40" t="str">
        <f>IF(AND(E16= "",D16= ""), "", ROUND(ROUND(E16, 2) * ROUND(D16, 3), 2))</f>
        <v/>
      </c>
    </row>
    <row r="18" spans="2:6" ht="12.75" customHeight="1" x14ac:dyDescent="0.3">
      <c r="B18" s="36"/>
      <c r="C18" s="37"/>
      <c r="D18" s="38"/>
      <c r="E18" s="39"/>
      <c r="F18" s="40" t="str">
        <f>IF(AND(E18= "",D18= ""), "", ROUND(ROUND(E18, 2) * ROUND(D18, 3), 2))</f>
        <v/>
      </c>
    </row>
    <row r="20" spans="2:6" ht="12.75" customHeight="1" x14ac:dyDescent="0.3">
      <c r="B20" s="36"/>
      <c r="C20" s="37"/>
      <c r="D20" s="38"/>
      <c r="E20" s="39"/>
      <c r="F20" s="40" t="str">
        <f>IF(AND(E20= "",D20= ""), "", ROUND(ROUND(E20, 2) * ROUND(D20, 3), 2))</f>
        <v/>
      </c>
    </row>
    <row r="22" spans="2:6" ht="12.75" customHeight="1" x14ac:dyDescent="0.3">
      <c r="B22" s="36"/>
      <c r="C22" s="37"/>
      <c r="D22" s="38"/>
      <c r="E22" s="39"/>
      <c r="F22" s="40" t="str">
        <f>IF(AND(E22= "",D22= ""), "", ROUND(ROUND(E22, 2) * ROUND(D22, 3), 2))</f>
        <v/>
      </c>
    </row>
    <row r="24" spans="2:6" ht="12.75" customHeight="1" x14ac:dyDescent="0.3">
      <c r="B24" s="36"/>
      <c r="C24" s="37"/>
      <c r="D24" s="38"/>
      <c r="E24" s="39"/>
      <c r="F24" s="40" t="str">
        <f>IF(AND(E24= "",D24= ""), "", ROUND(ROUND(E24, 2) * ROUND(D24, 3), 2))</f>
        <v/>
      </c>
    </row>
    <row r="26" spans="2:6" ht="12.75" customHeight="1" x14ac:dyDescent="0.3">
      <c r="B26" s="36"/>
      <c r="C26" s="37"/>
      <c r="D26" s="38"/>
      <c r="E26" s="39"/>
      <c r="F26" s="40" t="str">
        <f>IF(AND(E26= "",D26= ""), "", ROUND(ROUND(E26, 2) * ROUND(D26, 3), 2))</f>
        <v/>
      </c>
    </row>
    <row r="28" spans="2:6" ht="12.75" customHeight="1" x14ac:dyDescent="0.3">
      <c r="B28" s="36"/>
      <c r="C28" s="37"/>
      <c r="D28" s="38"/>
      <c r="E28" s="39"/>
      <c r="F28" s="40" t="str">
        <f>IF(AND(E28= "",D28= ""), "", ROUND(ROUND(E28, 2) * ROUND(D28, 3), 2))</f>
        <v/>
      </c>
    </row>
    <row r="30" spans="2:6" ht="12.75" customHeight="1" x14ac:dyDescent="0.3">
      <c r="B30" s="36"/>
      <c r="C30" s="37"/>
      <c r="D30" s="38"/>
      <c r="E30" s="39"/>
      <c r="F30" s="40" t="str">
        <f>IF(AND(E30= "",D30= ""), "", ROUND(ROUND(E30, 2) * ROUND(D30, 3), 2))</f>
        <v/>
      </c>
    </row>
    <row r="32" spans="2:6" ht="12.75" customHeight="1" x14ac:dyDescent="0.3">
      <c r="B32" s="36"/>
      <c r="C32" s="37"/>
      <c r="D32" s="38"/>
      <c r="E32" s="39"/>
      <c r="F32" s="40" t="str">
        <f>IF(AND(E32= "",D32= ""), "", ROUND(ROUND(E32, 2) * ROUND(D32, 3), 2))</f>
        <v/>
      </c>
    </row>
    <row r="34" spans="2:6" ht="12.75" customHeight="1" x14ac:dyDescent="0.3">
      <c r="B34" s="36"/>
      <c r="C34" s="37"/>
      <c r="D34" s="38"/>
      <c r="E34" s="39"/>
      <c r="F34" s="40" t="str">
        <f>IF(AND(E34= "",D34= ""), "", ROUND(ROUND(E34, 2) * ROUND(D34, 3), 2))</f>
        <v/>
      </c>
    </row>
    <row r="36" spans="2:6" ht="12.75" customHeight="1" x14ac:dyDescent="0.3">
      <c r="B36" s="36"/>
      <c r="C36" s="37"/>
      <c r="D36" s="38"/>
      <c r="E36" s="39"/>
      <c r="F36" s="40" t="str">
        <f>IF(AND(E36= "",D36= ""), "", ROUND(ROUND(E36, 2) * ROUND(D36, 3), 2))</f>
        <v/>
      </c>
    </row>
    <row r="38" spans="2:6" ht="12.75" customHeight="1" x14ac:dyDescent="0.3">
      <c r="B38" s="36"/>
      <c r="C38" s="37"/>
      <c r="D38" s="38"/>
      <c r="E38" s="39"/>
      <c r="F38" s="40" t="str">
        <f>IF(AND(E38= "",D38= ""), "", ROUND(ROUND(E38, 2) * ROUND(D38, 3), 2))</f>
        <v/>
      </c>
    </row>
    <row r="40" spans="2:6" ht="12.75" customHeight="1" x14ac:dyDescent="0.3">
      <c r="B40" s="36"/>
      <c r="C40" s="37"/>
      <c r="D40" s="38"/>
      <c r="E40" s="39"/>
      <c r="F40" s="40" t="str">
        <f>IF(AND(E40= "",D40= ""), "", ROUND(ROUND(E40, 2) * ROUND(D40, 3), 2))</f>
        <v/>
      </c>
    </row>
    <row r="42" spans="2:6" ht="12.75" customHeight="1" x14ac:dyDescent="0.3">
      <c r="B42" s="36"/>
      <c r="C42" s="37"/>
      <c r="D42" s="38"/>
      <c r="E42" s="39"/>
      <c r="F42" s="40" t="str">
        <f>IF(AND(E42= "",D42= ""), "", ROUND(ROUND(E42, 2) * ROUND(D42, 3), 2))</f>
        <v/>
      </c>
    </row>
    <row r="44" spans="2:6" ht="12.75" customHeight="1" x14ac:dyDescent="0.3">
      <c r="B44" s="36"/>
      <c r="C44" s="37"/>
      <c r="D44" s="38"/>
      <c r="E44" s="39"/>
      <c r="F44" s="40" t="str">
        <f>IF(AND(E44= "",D44= ""), "", ROUND(ROUND(E44, 2) * ROUND(D44, 3), 2))</f>
        <v/>
      </c>
    </row>
    <row r="46" spans="2:6" ht="12.75" customHeight="1" x14ac:dyDescent="0.3">
      <c r="B46" s="36"/>
      <c r="C46" s="37"/>
      <c r="D46" s="38"/>
      <c r="E46" s="39"/>
      <c r="F46" s="40" t="str">
        <f>IF(AND(E46= "",D46= ""), "", ROUND(ROUND(E46, 2) * ROUND(D46, 3), 2))</f>
        <v/>
      </c>
    </row>
    <row r="48" spans="2:6" ht="12.75" customHeight="1" x14ac:dyDescent="0.3">
      <c r="B48" s="36"/>
      <c r="C48" s="37"/>
      <c r="D48" s="38"/>
      <c r="E48" s="39"/>
      <c r="F48" s="40" t="str">
        <f>IF(AND(E48= "",D48= ""), "", ROUND(ROUND(E48, 2) * ROUND(D48, 3), 2))</f>
        <v/>
      </c>
    </row>
    <row r="50" spans="2:6" ht="12.75" customHeight="1" x14ac:dyDescent="0.3">
      <c r="B50" s="36"/>
      <c r="C50" s="37"/>
      <c r="D50" s="38"/>
      <c r="E50" s="39"/>
      <c r="F50" s="40" t="str">
        <f>IF(AND(E50= "",D50= ""), "", ROUND(ROUND(E50, 2) * ROUND(D50, 3), 2))</f>
        <v/>
      </c>
    </row>
    <row r="52" spans="2:6" ht="12.75" customHeight="1" x14ac:dyDescent="0.3">
      <c r="B52" s="36"/>
      <c r="C52" s="37"/>
      <c r="D52" s="38"/>
      <c r="E52" s="39"/>
      <c r="F52" s="40" t="str">
        <f>IF(AND(E52= "",D52= ""), "", ROUND(ROUND(E52, 2) * ROUND(D52, 3), 2))</f>
        <v/>
      </c>
    </row>
    <row r="54" spans="2:6" ht="12.75" customHeight="1" x14ac:dyDescent="0.3">
      <c r="B54" s="36"/>
      <c r="C54" s="37"/>
      <c r="D54" s="38"/>
      <c r="E54" s="39"/>
      <c r="F54" s="40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CETEC - Sophie GUYOT</cp:lastModifiedBy>
  <dcterms:created xsi:type="dcterms:W3CDTF">2025-06-12T13:13:36Z</dcterms:created>
  <dcterms:modified xsi:type="dcterms:W3CDTF">2025-06-12T13:17:09Z</dcterms:modified>
</cp:coreProperties>
</file>